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/>
  <bookViews>
    <workbookView xWindow="0" yWindow="0" windowWidth="28800" windowHeight="1263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6" state="hidden" r:id="rId5"/>
    <sheet name="1B. P &amp; A Benchmarking (NCA)" sheetId="7" state="hidden" r:id="rId6"/>
  </sheet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257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<sst xmlns="http://schemas.openxmlformats.org/spreadsheetml/2006/main" count="424" uniqueCount="105">
  <si>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</si>
  <si>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</si>
  <si>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</si>
  <si>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</si>
  <si>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</si>
  <si>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</si>
  <si>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</si>
  <si>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</si>
  <si>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</si>
  <si>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</si>
  <si>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</si>
  <si>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</si>
  <si>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</si>
  <si>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</si>
  <si>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</si>
  <si>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</si>
  <si>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</si>
  <si>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</si>
  <si>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</si>
  <si>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</si>
  <si>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</si>
  <si>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</si>
  <si>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</si>
  <si>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</si>
  <si>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</si>
  <si>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</si>
  <si>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</si>
  <si>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</si>
  <si>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</si>
  <si>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</si>
  <si>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</si>
  <si>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</si>
  <si>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</si>
  <si>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</si>
  <si>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</si>
  <si>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</si>
  <si>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</si>
  <si>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</si>
  <si>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</si>
  <si>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</si>
  <si>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</si>
  <si>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</si>
  <si>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</si>
  <si>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</si>
  <si>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</si>
  <si>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</si>
  <si>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</si>
  <si>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</si>
  <si>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</si>
  <si>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</si>
  <si>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</si>
  <si>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</si>
  <si>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</si>
  <si>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</si>
  <si>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</si>
  <si>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</si>
  <si>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</si>
  <si>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</si>
  <si>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</si>
  <si>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</si>
  <si>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</si>
  <si>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</si>
  <si>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</si>
  <si>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</si>
  <si>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</si>
  <si>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</si>
  <si>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</si>
  <si>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</si>
  <si>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</si>
  <si>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</si>
  <si>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</si>
  <si>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</si>
  <si>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</si>
  <si>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</si>
  <si>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</si>
  <si>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</si>
  <si>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</si>
  <si>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</si>
  <si>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</si>
  <si>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</si>
  <si>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</si>
  <si>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</si>
  <si>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</si>
  <si>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</si>
  <si>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</si>
  <si>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</si>
  <si>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</si>
  <si>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</si>
  <si>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</si>
  <si>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</si>
  <si>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</si>
  <si>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</si>
  <si>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</si>
  <si>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</si>
  <si>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</si>
  <si>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</si>
  <si>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</si>
  <si>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</si>
  <si>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</si>
  <si>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</si>
  <si>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</si>
  <si>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</si>
  <si>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</si>
  <si>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</si>
  <si>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There was no transaction via dedicated interface for ICBC Frankfurt Branch in the statistics period.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</si>
</sst>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7" formatCode="dd\ mmm\ yyyy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b/>
      <sz val="15"/>
      <color indexed="62"/>
      <name val="宋体"/>
      <family val="2"/>
    </font>
    <font>
      <b/>
      <sz val="11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3" borderId="0" applyNumberFormat="0" applyBorder="0" applyProtection="0">
      <alignment/>
    </xf>
    <xf numFmtId="0" fontId="13" fillId="4" borderId="1" applyNumberFormat="0" applyProtection="0">
      <alignment/>
    </xf>
    <xf numFmtId="0" fontId="14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8" fillId="0" borderId="0">
      <alignment vertical="center"/>
      <protection/>
    </xf>
    <xf numFmtId="0" fontId="12" fillId="3" borderId="0" applyNumberFormat="0" applyBorder="0" applyProtection="0">
      <alignment/>
    </xf>
    <xf numFmtId="0" fontId="11" fillId="6" borderId="2" applyNumberFormat="0" applyFont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9" fillId="0" borderId="4" applyNumberFormat="0" applyFill="0" applyProtection="0">
      <alignment/>
    </xf>
    <xf numFmtId="0" fontId="12" fillId="7" borderId="0" applyNumberFormat="0" applyBorder="0" applyProtection="0">
      <alignment/>
    </xf>
    <xf numFmtId="0" fontId="21" fillId="8" borderId="5" applyNumberFormat="0" applyProtection="0">
      <alignment/>
    </xf>
    <xf numFmtId="0" fontId="12" fillId="9" borderId="0" applyNumberFormat="0" applyBorder="0" applyProtection="0">
      <alignment/>
    </xf>
    <xf numFmtId="0" fontId="22" fillId="8" borderId="1" applyNumberFormat="0" applyProtection="0">
      <alignment/>
    </xf>
    <xf numFmtId="0" fontId="23" fillId="10" borderId="6" applyNumberFormat="0" applyProtection="0">
      <alignment/>
    </xf>
    <xf numFmtId="0" fontId="24" fillId="0" borderId="7" applyNumberFormat="0" applyFill="0" applyProtection="0">
      <alignment/>
    </xf>
    <xf numFmtId="0" fontId="12" fillId="11" borderId="0" applyNumberFormat="0" applyBorder="0" applyProtection="0">
      <alignment/>
    </xf>
    <xf numFmtId="0" fontId="11" fillId="4" borderId="0" applyNumberFormat="0" applyBorder="0" applyProtection="0">
      <alignment/>
    </xf>
    <xf numFmtId="0" fontId="25" fillId="0" borderId="8" applyNumberFormat="0" applyFill="0" applyProtection="0">
      <alignment/>
    </xf>
    <xf numFmtId="0" fontId="26" fillId="3" borderId="0" applyNumberFormat="0" applyBorder="0" applyProtection="0">
      <alignment/>
    </xf>
    <xf numFmtId="0" fontId="14" fillId="12" borderId="0" applyNumberFormat="0" applyBorder="0" applyProtection="0">
      <alignment/>
    </xf>
    <xf numFmtId="0" fontId="12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0" borderId="0">
      <alignment vertical="center"/>
      <protection/>
    </xf>
    <xf numFmtId="0" fontId="12" fillId="13" borderId="0" applyNumberFormat="0" applyBorder="0" applyProtection="0">
      <alignment/>
    </xf>
    <xf numFmtId="0" fontId="11" fillId="7" borderId="0" applyNumberFormat="0" applyBorder="0" applyProtection="0">
      <alignment/>
    </xf>
    <xf numFmtId="0" fontId="1" fillId="0" borderId="0" applyNumberFormat="0" applyFont="0" applyFill="0" applyBorder="0" applyProtection="0">
      <alignment/>
    </xf>
    <xf numFmtId="0" fontId="12" fillId="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1" fillId="4" borderId="0" applyNumberFormat="0" applyBorder="0" applyProtection="0">
      <alignment/>
    </xf>
    <xf numFmtId="0" fontId="1" fillId="0" borderId="0" applyNumberFormat="0" applyFont="0" applyFill="0" applyBorder="0" applyProtection="0">
      <alignment/>
    </xf>
    <xf numFmtId="0" fontId="12" fillId="4" borderId="0" applyNumberFormat="0" applyBorder="0" applyProtection="0">
      <alignment/>
    </xf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0" fontId="0" fillId="0" borderId="11" xfId="22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1" xfId="22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2" fontId="0" fillId="0" borderId="12" xfId="22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9" fontId="0" fillId="0" borderId="12" xfId="22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0" fillId="0" borderId="11" xfId="2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2" xfId="2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9" fillId="8" borderId="0" xfId="0" applyFont="1" applyFill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4" fillId="8" borderId="0" xfId="0" applyFont="1" applyFill="1" applyAlignment="1">
      <alignment horizontal="left" vertical="top" wrapText="1"/>
    </xf>
    <xf numFmtId="167" fontId="0" fillId="8" borderId="0" xfId="0" applyNumberFormat="1" applyFill="1" applyAlignment="1">
      <alignment horizontal="left" vertical="top"/>
    </xf>
    <xf numFmtId="10" fontId="0" fillId="8" borderId="0" xfId="0" applyNumberFormat="1" applyFill="1" applyAlignment="1">
      <alignment horizontal="center" vertical="top"/>
    </xf>
    <xf numFmtId="3" fontId="0" fillId="8" borderId="0" xfId="0" applyNumberFormat="1" applyFill="1" applyAlignment="1">
      <alignment horizontal="center" vertical="top"/>
    </xf>
    <xf numFmtId="0" fontId="0" fillId="8" borderId="0" xfId="0" applyFill="1" applyAlignment="1">
      <alignment horizontal="left" vertical="top"/>
    </xf>
    <xf numFmtId="167" fontId="9" fillId="8" borderId="0" xfId="0" applyNumberFormat="1" applyFont="1" applyFill="1" applyAlignment="1">
      <alignment horizontal="left" vertical="top"/>
    </xf>
    <xf numFmtId="10" fontId="9" fillId="8" borderId="0" xfId="0" applyNumberFormat="1" applyFont="1" applyFill="1" applyAlignment="1">
      <alignment horizontal="center" vertical="top"/>
    </xf>
    <xf numFmtId="3" fontId="9" fillId="8" borderId="0" xfId="0" applyNumberFormat="1" applyFont="1" applyFill="1" applyAlignment="1">
      <alignment horizontal="center" vertical="top"/>
    </xf>
    <xf numFmtId="167" fontId="4" fillId="7" borderId="12" xfId="0" applyNumberFormat="1" applyFont="1" applyFill="1" applyBorder="1" applyAlignment="1">
      <alignment horizontal="left" vertical="top"/>
    </xf>
    <xf numFmtId="167" fontId="0" fillId="8" borderId="12" xfId="0" applyNumberFormat="1" applyFill="1" applyBorder="1" applyAlignment="1">
      <alignment horizontal="left" vertical="top"/>
    </xf>
    <xf numFmtId="0" fontId="0" fillId="8" borderId="0" xfId="0" applyFill="1" applyBorder="1" applyAlignment="1">
      <alignment horizontal="center" vertical="top"/>
    </xf>
    <xf numFmtId="3" fontId="0" fillId="8" borderId="0" xfId="0" applyNumberFormat="1" applyFill="1" applyBorder="1" applyAlignment="1">
      <alignment horizontal="center" vertical="top"/>
    </xf>
    <xf numFmtId="167" fontId="4" fillId="7" borderId="12" xfId="0" applyNumberFormat="1" applyFont="1" applyFill="1" applyBorder="1" applyAlignment="1">
      <alignment horizontal="left" vertical="top" wrapText="1"/>
    </xf>
    <xf numFmtId="10" fontId="4" fillId="7" borderId="12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10" fontId="0" fillId="8" borderId="12" xfId="0" applyNumberForma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/>
    </xf>
    <xf numFmtId="10" fontId="0" fillId="8" borderId="0" xfId="0" applyNumberFormat="1" applyFill="1" applyBorder="1" applyAlignment="1">
      <alignment horizontal="center" vertical="top"/>
    </xf>
    <xf numFmtId="0" fontId="1" fillId="0" borderId="12" xfId="61" applyNumberFormat="1" applyFont="1" applyFill="1" applyBorder="1" applyAlignment="1">
      <alignment/>
    </xf>
    <xf numFmtId="3" fontId="0" fillId="8" borderId="12" xfId="0" applyNumberFormat="1" applyFill="1" applyBorder="1" applyAlignment="1">
      <alignment horizontal="center" vertical="top"/>
    </xf>
    <xf numFmtId="0" fontId="9" fillId="8" borderId="0" xfId="0" applyFont="1" applyFill="1" applyBorder="1" applyAlignment="1">
      <alignment horizontal="left" vertical="top"/>
    </xf>
    <xf numFmtId="0" fontId="0" fillId="8" borderId="12" xfId="0" applyFill="1" applyBorder="1" applyAlignment="1">
      <alignment horizontal="center" vertical="top"/>
    </xf>
    <xf numFmtId="0" fontId="0" fillId="8" borderId="12" xfId="0" applyFill="1" applyBorder="1" applyAlignment="1">
      <alignment horizontal="left" vertical="top"/>
    </xf>
    <xf numFmtId="167" fontId="9" fillId="8" borderId="0" xfId="0" applyNumberFormat="1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center" vertical="top"/>
    </xf>
    <xf numFmtId="3" fontId="9" fillId="8" borderId="0" xfId="0" applyNumberFormat="1" applyFont="1" applyFill="1" applyBorder="1" applyAlignment="1">
      <alignment horizontal="center" vertical="top"/>
    </xf>
    <xf numFmtId="167" fontId="0" fillId="8" borderId="0" xfId="0" applyNumberFormat="1" applyFill="1" applyBorder="1" applyAlignment="1">
      <alignment horizontal="left" vertical="top"/>
    </xf>
    <xf numFmtId="0" fontId="4" fillId="7" borderId="12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left" vertical="top" wrapText="1"/>
    </xf>
    <xf numFmtId="3" fontId="0" fillId="8" borderId="0" xfId="0" applyNumberFormat="1" applyFill="1" applyBorder="1" applyAlignment="1">
      <alignment horizontal="left" vertical="top"/>
    </xf>
    <xf numFmtId="10" fontId="0" fillId="8" borderId="0" xfId="22" applyNumberFormat="1" applyFont="1" applyFill="1" applyBorder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ill="1" applyAlignment="1">
      <alignment horizontal="left" vertical="top"/>
    </xf>
    <xf numFmtId="1" fontId="9" fillId="8" borderId="0" xfId="0" applyNumberFormat="1" applyFont="1" applyFill="1" applyAlignment="1">
      <alignment horizontal="left" vertical="top"/>
    </xf>
    <xf numFmtId="0" fontId="9" fillId="8" borderId="0" xfId="0" applyFont="1" applyFill="1" applyAlignment="1">
      <alignment horizontal="center" vertical="top"/>
    </xf>
    <xf numFmtId="1" fontId="4" fillId="7" borderId="12" xfId="0" applyNumberFormat="1" applyFont="1" applyFill="1" applyBorder="1" applyAlignment="1">
      <alignment horizontal="left" vertical="top" wrapText="1"/>
    </xf>
    <xf numFmtId="1" fontId="0" fillId="8" borderId="12" xfId="0" applyNumberFormat="1" applyFill="1" applyBorder="1" applyAlignment="1">
      <alignment horizontal="left" vertical="top"/>
    </xf>
    <xf numFmtId="0" fontId="0" fillId="8" borderId="12" xfId="0" applyFont="1" applyFill="1" applyBorder="1" applyAlignment="1">
      <alignment horizontal="center" vertical="top"/>
    </xf>
    <xf numFmtId="10" fontId="0" fillId="8" borderId="12" xfId="0" applyNumberFormat="1" applyFont="1" applyFill="1" applyBorder="1" applyAlignment="1">
      <alignment horizontal="left" vertical="top"/>
    </xf>
    <xf numFmtId="10" fontId="0" fillId="8" borderId="12" xfId="0" applyNumberFormat="1" applyFill="1" applyBorder="1" applyAlignment="1">
      <alignment horizontal="left" vertical="top"/>
    </xf>
    <xf numFmtId="167" fontId="10" fillId="8" borderId="14" xfId="0" applyNumberFormat="1" applyFont="1" applyFill="1" applyBorder="1" applyAlignment="1">
      <alignment horizontal="left" vertical="top"/>
    </xf>
    <xf numFmtId="0" fontId="10" fillId="0" borderId="14" xfId="0" applyFont="1" applyBorder="1" applyAlignment="1">
      <alignment vertical="top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强调文字颜色 4" xfId="21"/>
    <cellStyle name="百分比" xfId="22"/>
    <cellStyle name="标题" xfId="23"/>
    <cellStyle name="20% - 强调文字颜色 3" xfId="24"/>
    <cellStyle name="输入" xfId="25"/>
    <cellStyle name="差" xfId="26"/>
    <cellStyle name="40% - 强调文字颜色 3" xfId="27"/>
    <cellStyle name=" Writer Import]_x000d__x000a_Display Dialog=No_x000d__x000a__x000d__x000a_[Horizontal Arrange]_x000d__x000a_Dimensions Interlocking=Yes_x000d__x000a_Sum Hierarchy=Yes_x000d__x000a_Generate" xfId="28"/>
    <cellStyle name="60% - 强调文字颜色 3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Normal 2" xfId="58"/>
    <cellStyle name="强调文字颜色 5" xfId="59"/>
    <cellStyle name="40% - 强调文字颜色 5" xfId="60"/>
    <cellStyle name="Normal 3" xfId="61"/>
    <cellStyle name="60% - 强调文字颜色 5" xfId="62"/>
    <cellStyle name="强调文字颜色 6" xfId="63"/>
    <cellStyle name="40% - 强调文字颜色 6" xfId="64"/>
    <cellStyle name="Normal 4" xfId="65"/>
    <cellStyle name="60% - 强调文字颜色 6" xfId="66"/>
  </cellStyles>
  <dxfs count="2">
    <dxf>
      <font>
        <color indexed="9"/>
      </font>
      <fill>
        <patternFill>
          <fgColor indexed="10"/>
          <bgColor indexed="10"/>
        </patternFill>
      </fill>
      <border/>
    </dxf>
    <dxf>
      <fill>
        <patternFill>
          <fgColor indexed="10"/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67" customWidth="1"/>
    <col min="2" max="2" width="40.8515625" style="39" customWidth="1"/>
    <col min="3" max="3" width="70.8515625" style="39" customWidth="1"/>
    <col min="4" max="4" width="16.8515625" style="66" customWidth="1"/>
    <col min="5" max="5" width="45.00390625" style="66" customWidth="1"/>
    <col min="6" max="16384" width="10.8515625" style="39" customWidth="1"/>
  </cols>
  <sheetData>
    <row r="1" spans="1:5" s="33" customFormat="1" ht="23.25">
      <c r="A1" s="68" t="s">
        <v>0</v>
      </c>
      <c r="D1" s="69"/>
      <c r="E1" s="69"/>
    </row>
    <row r="3" spans="1:5" s="35" customFormat="1" ht="30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 ht="1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 ht="1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 ht="1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 ht="1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 ht="1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 ht="1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 ht="15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 ht="15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 ht="15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 ht="15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 ht="15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 ht="1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 ht="1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 ht="1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 ht="1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 ht="1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 ht="1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 ht="1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 ht="1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 ht="1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 ht="1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 ht="1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 ht="1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 ht="1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 ht="15">
      <c r="A28" s="71"/>
      <c r="B28" s="57"/>
      <c r="C28" s="57"/>
      <c r="D28" s="72"/>
      <c r="E28" s="56"/>
    </row>
    <row r="29" spans="1:5" ht="15">
      <c r="A29" s="71"/>
      <c r="B29" s="57"/>
      <c r="C29" s="57"/>
      <c r="D29" s="56"/>
      <c r="E29" s="56"/>
    </row>
    <row r="30" spans="1:5" ht="15">
      <c r="A30" s="71"/>
      <c r="B30" s="57"/>
      <c r="C30" s="57"/>
      <c r="D30" s="56"/>
      <c r="E30" s="56"/>
    </row>
    <row r="31" spans="1:5" ht="15">
      <c r="A31" s="71"/>
      <c r="B31" s="57"/>
      <c r="C31" s="57"/>
      <c r="D31" s="56"/>
      <c r="E31" s="56"/>
    </row>
    <row r="32" spans="1:5" ht="15">
      <c r="A32" s="71"/>
      <c r="B32" s="57"/>
      <c r="C32" s="57"/>
      <c r="D32" s="56"/>
      <c r="E32" s="56"/>
    </row>
    <row r="33" spans="1:5" ht="15">
      <c r="A33" s="71"/>
      <c r="B33" s="57"/>
      <c r="C33" s="57"/>
      <c r="D33" s="56"/>
      <c r="E33" s="56"/>
    </row>
    <row r="34" spans="1:5" ht="15">
      <c r="A34" s="71"/>
      <c r="B34" s="57"/>
      <c r="C34" s="57"/>
      <c r="D34" s="56"/>
      <c r="E34" s="56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workbookViewId="0" topLeftCell="A1">
      <pane ySplit="7" topLeftCell="A8" activePane="bottomLeft" state="frozen"/>
      <selection pane="bottomLeft" activeCell="D16" sqref="D16"/>
    </sheetView>
  </sheetViews>
  <sheetFormatPr defaultColWidth="9.140625" defaultRowHeight="15"/>
  <cols>
    <col min="1" max="1" width="16.8515625" style="44" customWidth="1"/>
    <col min="2" max="2" width="18.140625" style="56" customWidth="1"/>
    <col min="3" max="3" width="67.57421875" style="57" customWidth="1"/>
    <col min="4" max="4" width="28.8515625" style="56" customWidth="1"/>
    <col min="5" max="5" width="16.8515625" style="56" customWidth="1"/>
    <col min="6" max="9" width="16.8515625" style="54" customWidth="1"/>
    <col min="10" max="16384" width="9.140625" style="39" customWidth="1"/>
  </cols>
  <sheetData>
    <row r="1" spans="1:9" s="55" customFormat="1" ht="23.25">
      <c r="A1" s="58" t="s">
        <v>49</v>
      </c>
      <c r="B1" s="59"/>
      <c r="D1" s="59"/>
      <c r="E1" s="59"/>
      <c r="F1" s="60"/>
      <c r="G1" s="60"/>
      <c r="H1" s="60"/>
      <c r="I1" s="60"/>
    </row>
    <row r="2" spans="1:9" s="34" customFormat="1" ht="15">
      <c r="A2" s="61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50</v>
      </c>
      <c r="B3" s="73" t="s">
        <v>51</v>
      </c>
      <c r="C3" s="74"/>
      <c r="D3" s="45"/>
      <c r="E3" s="45"/>
      <c r="F3" s="46"/>
      <c r="G3" s="46"/>
      <c r="H3" s="46"/>
      <c r="I3" s="46"/>
    </row>
    <row r="4" spans="1:9" s="34" customFormat="1" ht="15">
      <c r="A4" s="43" t="s">
        <v>52</v>
      </c>
      <c r="B4" s="73" t="s">
        <v>53</v>
      </c>
      <c r="C4" s="74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44470</v>
      </c>
      <c r="C5" s="45"/>
      <c r="D5" s="45"/>
      <c r="E5" s="45"/>
      <c r="F5" s="46"/>
      <c r="G5" s="46"/>
      <c r="H5" s="46"/>
      <c r="I5" s="64"/>
      <c r="J5" s="65"/>
    </row>
    <row r="6" spans="1:9" s="34" customFormat="1" ht="15">
      <c r="A6" s="75" t="s">
        <v>104</v>
      </c>
      <c r="B6" s="76"/>
      <c r="C6" s="76"/>
      <c r="D6" s="76"/>
      <c r="E6" s="76"/>
      <c r="F6" s="76"/>
      <c r="G6" s="46"/>
      <c r="H6" s="46"/>
      <c r="I6" s="46"/>
    </row>
    <row r="7" spans="1:9" s="35" customFormat="1" ht="45">
      <c r="A7" s="47" t="s">
        <v>55</v>
      </c>
      <c r="B7" s="62" t="s">
        <v>1</v>
      </c>
      <c r="C7" s="63" t="s">
        <v>56</v>
      </c>
      <c r="D7" s="62" t="s">
        <v>57</v>
      </c>
      <c r="E7" s="62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workbookViewId="0" topLeftCell="A1">
      <pane ySplit="6" topLeftCell="A9" activePane="bottomLeft" state="frozen"/>
      <selection pane="bottomLeft" activeCell="A9" sqref="A9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50</v>
      </c>
      <c r="B3" s="74" t="str">
        <f>Data!B3</f>
        <v>ICBC</v>
      </c>
      <c r="C3" s="74"/>
      <c r="D3" s="74"/>
      <c r="E3" s="74"/>
      <c r="F3" s="74"/>
      <c r="G3" s="74"/>
      <c r="H3" s="74"/>
      <c r="I3" s="74"/>
    </row>
    <row r="4" spans="1:9" ht="15">
      <c r="A4" s="43" t="s">
        <v>52</v>
      </c>
      <c r="B4" s="73" t="s">
        <v>53</v>
      </c>
      <c r="C4" s="74"/>
      <c r="D4" s="74"/>
      <c r="E4" s="74"/>
      <c r="F4" s="74"/>
      <c r="G4" s="74"/>
      <c r="H4" s="74"/>
      <c r="I4" s="74"/>
    </row>
    <row r="5" spans="1:16" s="34" customFormat="1" ht="15">
      <c r="A5" s="43" t="s">
        <v>54</v>
      </c>
      <c r="B5" s="44">
        <v>44470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30">
      <c r="A6" s="47" t="s">
        <v>55</v>
      </c>
      <c r="B6" s="48" t="s">
        <v>64</v>
      </c>
      <c r="C6" s="48" t="s">
        <v>65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8" t="s">
        <v>71</v>
      </c>
      <c r="K6" s="41"/>
      <c r="L6" s="41"/>
      <c r="M6" s="42"/>
      <c r="N6" s="42"/>
      <c r="O6" s="42"/>
      <c r="P6" s="41"/>
      <c r="R6" s="35" t="s">
        <v>72</v>
      </c>
    </row>
    <row r="7" spans="1:18" ht="15">
      <c r="A7" s="44">
        <f>B5</f>
        <v>44470</v>
      </c>
      <c r="B7" s="50">
        <f>IF(C7="",NA(),1-C7)</f>
        <v>1</v>
      </c>
      <c r="C7" s="50">
        <v>0</v>
      </c>
      <c r="D7" s="54" t="e">
        <f aca="true" t="shared" si="0" ref="D7">_xlfn.IFERROR((SUMPRODUCT(--(date=$A7),--(service="PISP"),--(used="Y"),response)/SUMPRODUCT(--(date=$A7),--(service="PISP"),--(used="Y"),volume)),NA())</f>
        <v>#N/A</v>
      </c>
      <c r="E7" s="54" t="e">
        <f aca="true" t="shared" si="1" ref="E7">_xlfn.IFERROR((SUMPRODUCT(--(date=$A7),--(service="PISP"),--(used="Y"),response)/SUMPRODUCT(--(date=$A7),--(service="PISP"),--(used="Y"),size)),NA())</f>
        <v>#N/A</v>
      </c>
      <c r="F7" s="54" t="e">
        <f aca="true" t="shared" si="2" ref="F7">_xlfn.IFERROR((SUMPRODUCT(--(date=$A7),--(service="AISP"),--(used="Y"),response)/SUMPRODUCT(--(date=$A7),--(service="AISP"),--(used="Y"),volume)),NA())</f>
        <v>#N/A</v>
      </c>
      <c r="G7" s="54" t="e">
        <f aca="true" t="shared" si="3" ref="G7">_xlfn.IFERROR((SUMPRODUCT(--(date=$A7),--(service="AISP"),--(used="Y"),response)/SUMPRODUCT(--(date=$A7),--(service="AISP"),--(used="Y"),size)),NA())</f>
        <v>#N/A</v>
      </c>
      <c r="H7" s="54" t="e">
        <f aca="true" t="shared" si="4" ref="H7">_xlfn.IFERROR((SUMPRODUCT(--(date=$A7),--(service="CoF"),--(used="Y"),response)/SUMPRODUCT(--(date=$A7),--(service="CoF"),--(used="Y"),volume)),NA())</f>
        <v>#N/A</v>
      </c>
      <c r="I7" s="50" t="e">
        <f aca="true" t="shared" si="5" ref="I7">_xlfn.IFERROR((SUMIF(date,A7,error)/SUMIF(date,A7,volume)),NA())</f>
        <v>#N/A</v>
      </c>
      <c r="R7" s="39">
        <f>MONTH(A7)</f>
        <v>10</v>
      </c>
    </row>
    <row r="8" spans="1:18" ht="15">
      <c r="A8" s="44">
        <f>A7+1</f>
        <v>44471</v>
      </c>
      <c r="B8" s="50">
        <f aca="true" t="shared" si="6" ref="B8">IF(C8="",NA(),1-C8)</f>
        <v>1</v>
      </c>
      <c r="C8" s="50">
        <v>0</v>
      </c>
      <c r="D8" s="54" t="e">
        <f aca="true" t="shared" si="7" ref="D8">_xlfn.IFERROR((SUMPRODUCT(--(date=$A8),--(service="PISP"),--(used="Y"),response)/SUMPRODUCT(--(date=$A8),--(service="PISP"),--(used="Y"),volume)),NA())</f>
        <v>#N/A</v>
      </c>
      <c r="E8" s="54" t="e">
        <f aca="true" t="shared" si="8" ref="E8">_xlfn.IFERROR((SUMPRODUCT(--(date=$A8),--(service="PISP"),--(used="Y"),response)/SUMPRODUCT(--(date=$A8),--(service="PISP"),--(used="Y"),size)),NA())</f>
        <v>#N/A</v>
      </c>
      <c r="F8" s="54" t="e">
        <f aca="true" t="shared" si="9" ref="F8">_xlfn.IFERROR((SUMPRODUCT(--(date=$A8),--(service="AISP"),--(used="Y"),response)/SUMPRODUCT(--(date=$A8),--(service="AISP"),--(used="Y"),volume)),NA())</f>
        <v>#N/A</v>
      </c>
      <c r="G8" s="54" t="e">
        <f aca="true" t="shared" si="10" ref="G8">_xlfn.IFERROR((SUMPRODUCT(--(date=$A8),--(service="AISP"),--(used="Y"),response)/SUMPRODUCT(--(date=$A8),--(service="AISP"),--(used="Y"),size)),NA())</f>
        <v>#N/A</v>
      </c>
      <c r="H8" s="54" t="e">
        <f aca="true" t="shared" si="11" ref="H8">_xlfn.IFERROR((SUMPRODUCT(--(date=$A8),--(service="CoF"),--(used="Y"),response)/SUMPRODUCT(--(date=$A8),--(service="CoF"),--(used="Y"),volume)),NA())</f>
        <v>#N/A</v>
      </c>
      <c r="I8" s="50" t="e">
        <f aca="true" t="shared" si="12" ref="I8">_xlfn.IFERROR((SUMIF(date,A8,error)/SUMIF(date,A8,volume)),NA())</f>
        <v>#N/A</v>
      </c>
      <c r="R8" s="39">
        <f aca="true" t="shared" si="13" ref="R8">MONTH(A8)</f>
        <v>10</v>
      </c>
    </row>
    <row r="9" spans="1:9" ht="15">
      <c r="A9" s="44">
        <f aca="true" t="shared" si="14" ref="A9">A8+1</f>
        <v>44472</v>
      </c>
      <c r="B9" s="50">
        <f aca="true" t="shared" si="15" ref="B9">IF(C9="",NA(),1-C9)</f>
        <v>1</v>
      </c>
      <c r="C9" s="50">
        <v>0</v>
      </c>
      <c r="D9" s="54" t="e">
        <f aca="true" t="shared" si="16" ref="D9:D39">_xlfn.IFERROR((SUMPRODUCT(--(date=$A9),--(service="PISP"),--(used="Y"),response)/SUMPRODUCT(--(date=$A9),--(service="PISP"),--(used="Y"),volume)),NA())</f>
        <v>#N/A</v>
      </c>
      <c r="E9" s="54" t="e">
        <f aca="true" t="shared" si="17" ref="E9:E39">_xlfn.IFERROR((SUMPRODUCT(--(date=$A9),--(service="PISP"),--(used="Y"),response)/SUMPRODUCT(--(date=$A9),--(service="PISP"),--(used="Y"),size)),NA())</f>
        <v>#N/A</v>
      </c>
      <c r="F9" s="54" t="e">
        <f aca="true" t="shared" si="18" ref="F9:F39">_xlfn.IFERROR((SUMPRODUCT(--(date=$A9),--(service="AISP"),--(used="Y"),response)/SUMPRODUCT(--(date=$A9),--(service="AISP"),--(used="Y"),volume)),NA())</f>
        <v>#N/A</v>
      </c>
      <c r="G9" s="54" t="e">
        <f aca="true" t="shared" si="19" ref="G9:G39">_xlfn.IFERROR((SUMPRODUCT(--(date=$A9),--(service="AISP"),--(used="Y"),response)/SUMPRODUCT(--(date=$A9),--(service="AISP"),--(used="Y"),size)),NA())</f>
        <v>#N/A</v>
      </c>
      <c r="H9" s="54" t="e">
        <f aca="true" t="shared" si="20" ref="H9:H39">_xlfn.IFERROR((SUMPRODUCT(--(date=$A9),--(service="CoF"),--(used="Y"),response)/SUMPRODUCT(--(date=$A9),--(service="CoF"),--(used="Y"),volume)),NA())</f>
        <v>#N/A</v>
      </c>
      <c r="I9" s="50" t="e">
        <f aca="true" t="shared" si="21" ref="I9">_xlfn.IFERROR((SUMIF(date,A9,error)/SUMIF(date,A9,volume)),NA())</f>
        <v>#N/A</v>
      </c>
    </row>
    <row r="10" spans="1:9" ht="15">
      <c r="A10" s="44">
        <f aca="true" t="shared" si="22" ref="A10">A9+1</f>
        <v>44473</v>
      </c>
      <c r="B10" s="50">
        <f aca="true" t="shared" si="23" ref="B10:B40">IF(C10="",NA(),1-C10)</f>
        <v>1</v>
      </c>
      <c r="C10" s="50">
        <v>0</v>
      </c>
      <c r="D10" s="54" t="e">
        <f t="shared" si="16"/>
        <v>#N/A</v>
      </c>
      <c r="E10" s="54" t="e">
        <f t="shared" si="17"/>
        <v>#N/A</v>
      </c>
      <c r="F10" s="54" t="e">
        <f t="shared" si="18"/>
        <v>#N/A</v>
      </c>
      <c r="G10" s="54" t="e">
        <f t="shared" si="19"/>
        <v>#N/A</v>
      </c>
      <c r="H10" s="54" t="e">
        <f t="shared" si="20"/>
        <v>#N/A</v>
      </c>
      <c r="I10" s="50" t="e">
        <f aca="true" t="shared" si="24" ref="I10:I40">_xlfn.IFERROR((SUMIF(date,A10,error)/SUMIF(date,A10,volume)),NA())</f>
        <v>#N/A</v>
      </c>
    </row>
    <row r="11" spans="1:16" ht="15">
      <c r="A11" s="44">
        <f aca="true" t="shared" si="25" ref="A11:A41">A10+1</f>
        <v>44474</v>
      </c>
      <c r="B11" s="50">
        <f t="shared" si="23"/>
        <v>1</v>
      </c>
      <c r="C11" s="50">
        <v>0</v>
      </c>
      <c r="D11" s="54" t="e">
        <f t="shared" si="16"/>
        <v>#N/A</v>
      </c>
      <c r="E11" s="54" t="e">
        <f t="shared" si="17"/>
        <v>#N/A</v>
      </c>
      <c r="F11" s="54" t="e">
        <f t="shared" si="18"/>
        <v>#N/A</v>
      </c>
      <c r="G11" s="54" t="e">
        <f t="shared" si="19"/>
        <v>#N/A</v>
      </c>
      <c r="H11" s="54" t="e">
        <f t="shared" si="20"/>
        <v>#N/A</v>
      </c>
      <c r="I11" s="50" t="e">
        <f t="shared" si="24"/>
        <v>#N/A</v>
      </c>
      <c r="K11" s="52"/>
      <c r="L11" s="52"/>
      <c r="M11" s="46"/>
      <c r="N11" s="46"/>
      <c r="O11" s="46"/>
      <c r="P11" s="52"/>
    </row>
    <row r="12" spans="1:9" ht="15">
      <c r="A12" s="44">
        <f t="shared" si="25"/>
        <v>44475</v>
      </c>
      <c r="B12" s="50">
        <f t="shared" si="23"/>
        <v>1</v>
      </c>
      <c r="C12" s="50">
        <v>0</v>
      </c>
      <c r="D12" s="54" t="e">
        <f t="shared" si="16"/>
        <v>#N/A</v>
      </c>
      <c r="E12" s="54" t="e">
        <f t="shared" si="17"/>
        <v>#N/A</v>
      </c>
      <c r="F12" s="54" t="e">
        <f t="shared" si="18"/>
        <v>#N/A</v>
      </c>
      <c r="G12" s="54" t="e">
        <f t="shared" si="19"/>
        <v>#N/A</v>
      </c>
      <c r="H12" s="54" t="e">
        <f t="shared" si="20"/>
        <v>#N/A</v>
      </c>
      <c r="I12" s="50" t="e">
        <f t="shared" si="24"/>
        <v>#N/A</v>
      </c>
    </row>
    <row r="13" spans="1:9" ht="15">
      <c r="A13" s="44">
        <f t="shared" si="25"/>
        <v>44476</v>
      </c>
      <c r="B13" s="50">
        <f t="shared" si="23"/>
        <v>1</v>
      </c>
      <c r="C13" s="50">
        <v>0</v>
      </c>
      <c r="D13" s="54" t="e">
        <f t="shared" si="16"/>
        <v>#N/A</v>
      </c>
      <c r="E13" s="54" t="e">
        <f t="shared" si="17"/>
        <v>#N/A</v>
      </c>
      <c r="F13" s="54" t="e">
        <f t="shared" si="18"/>
        <v>#N/A</v>
      </c>
      <c r="G13" s="54" t="e">
        <f t="shared" si="19"/>
        <v>#N/A</v>
      </c>
      <c r="H13" s="54" t="e">
        <f t="shared" si="20"/>
        <v>#N/A</v>
      </c>
      <c r="I13" s="50" t="e">
        <f t="shared" si="24"/>
        <v>#N/A</v>
      </c>
    </row>
    <row r="14" spans="1:9" ht="15">
      <c r="A14" s="44">
        <f t="shared" si="25"/>
        <v>44477</v>
      </c>
      <c r="B14" s="50">
        <f t="shared" si="23"/>
        <v>1</v>
      </c>
      <c r="C14" s="50">
        <v>0</v>
      </c>
      <c r="D14" s="54" t="e">
        <f t="shared" si="16"/>
        <v>#N/A</v>
      </c>
      <c r="E14" s="54" t="e">
        <f t="shared" si="17"/>
        <v>#N/A</v>
      </c>
      <c r="F14" s="54" t="e">
        <f t="shared" si="18"/>
        <v>#N/A</v>
      </c>
      <c r="G14" s="54" t="e">
        <f t="shared" si="19"/>
        <v>#N/A</v>
      </c>
      <c r="H14" s="54" t="e">
        <f t="shared" si="20"/>
        <v>#N/A</v>
      </c>
      <c r="I14" s="50" t="e">
        <f t="shared" si="24"/>
        <v>#N/A</v>
      </c>
    </row>
    <row r="15" spans="1:16" ht="15">
      <c r="A15" s="44">
        <f t="shared" si="25"/>
        <v>44478</v>
      </c>
      <c r="B15" s="50">
        <f t="shared" si="23"/>
        <v>1</v>
      </c>
      <c r="C15" s="50">
        <v>0</v>
      </c>
      <c r="D15" s="54" t="e">
        <f t="shared" si="16"/>
        <v>#N/A</v>
      </c>
      <c r="E15" s="54" t="e">
        <f t="shared" si="17"/>
        <v>#N/A</v>
      </c>
      <c r="F15" s="54" t="e">
        <f t="shared" si="18"/>
        <v>#N/A</v>
      </c>
      <c r="G15" s="54" t="e">
        <f t="shared" si="19"/>
        <v>#N/A</v>
      </c>
      <c r="H15" s="54" t="e">
        <f t="shared" si="20"/>
        <v>#N/A</v>
      </c>
      <c r="I15" s="50" t="e">
        <f t="shared" si="24"/>
        <v>#N/A</v>
      </c>
      <c r="K15" s="52"/>
      <c r="L15" s="52"/>
      <c r="M15" s="46"/>
      <c r="N15" s="46"/>
      <c r="O15" s="46"/>
      <c r="P15" s="52"/>
    </row>
    <row r="16" spans="1:9" ht="15">
      <c r="A16" s="44">
        <f t="shared" si="25"/>
        <v>44479</v>
      </c>
      <c r="B16" s="50">
        <f t="shared" si="23"/>
        <v>1</v>
      </c>
      <c r="C16" s="50">
        <v>0</v>
      </c>
      <c r="D16" s="54" t="e">
        <f t="shared" si="16"/>
        <v>#N/A</v>
      </c>
      <c r="E16" s="54" t="e">
        <f t="shared" si="17"/>
        <v>#N/A</v>
      </c>
      <c r="F16" s="54" t="e">
        <f t="shared" si="18"/>
        <v>#N/A</v>
      </c>
      <c r="G16" s="54" t="e">
        <f t="shared" si="19"/>
        <v>#N/A</v>
      </c>
      <c r="H16" s="54" t="e">
        <f t="shared" si="20"/>
        <v>#N/A</v>
      </c>
      <c r="I16" s="50" t="e">
        <f t="shared" si="24"/>
        <v>#N/A</v>
      </c>
    </row>
    <row r="17" spans="1:9" ht="15">
      <c r="A17" s="44">
        <f t="shared" si="25"/>
        <v>44480</v>
      </c>
      <c r="B17" s="50">
        <f t="shared" si="23"/>
        <v>1</v>
      </c>
      <c r="C17" s="50">
        <v>0</v>
      </c>
      <c r="D17" s="54" t="e">
        <f t="shared" si="16"/>
        <v>#N/A</v>
      </c>
      <c r="E17" s="54" t="e">
        <f t="shared" si="17"/>
        <v>#N/A</v>
      </c>
      <c r="F17" s="54" t="e">
        <f t="shared" si="18"/>
        <v>#N/A</v>
      </c>
      <c r="G17" s="54" t="e">
        <f t="shared" si="19"/>
        <v>#N/A</v>
      </c>
      <c r="H17" s="54" t="e">
        <f t="shared" si="20"/>
        <v>#N/A</v>
      </c>
      <c r="I17" s="50" t="e">
        <f t="shared" si="24"/>
        <v>#N/A</v>
      </c>
    </row>
    <row r="18" spans="1:9" ht="15">
      <c r="A18" s="44">
        <f t="shared" si="25"/>
        <v>44481</v>
      </c>
      <c r="B18" s="50">
        <f t="shared" si="23"/>
        <v>1</v>
      </c>
      <c r="C18" s="50">
        <v>0</v>
      </c>
      <c r="D18" s="54" t="e">
        <f t="shared" si="16"/>
        <v>#N/A</v>
      </c>
      <c r="E18" s="54" t="e">
        <f t="shared" si="17"/>
        <v>#N/A</v>
      </c>
      <c r="F18" s="54" t="e">
        <f t="shared" si="18"/>
        <v>#N/A</v>
      </c>
      <c r="G18" s="54" t="e">
        <f t="shared" si="19"/>
        <v>#N/A</v>
      </c>
      <c r="H18" s="54" t="e">
        <f t="shared" si="20"/>
        <v>#N/A</v>
      </c>
      <c r="I18" s="50" t="e">
        <f t="shared" si="24"/>
        <v>#N/A</v>
      </c>
    </row>
    <row r="19" spans="1:9" ht="15">
      <c r="A19" s="44">
        <f t="shared" si="25"/>
        <v>44482</v>
      </c>
      <c r="B19" s="50">
        <f t="shared" si="23"/>
        <v>1</v>
      </c>
      <c r="C19" s="50">
        <v>0</v>
      </c>
      <c r="D19" s="54" t="e">
        <f t="shared" si="16"/>
        <v>#N/A</v>
      </c>
      <c r="E19" s="54" t="e">
        <f t="shared" si="17"/>
        <v>#N/A</v>
      </c>
      <c r="F19" s="54" t="e">
        <f t="shared" si="18"/>
        <v>#N/A</v>
      </c>
      <c r="G19" s="54" t="e">
        <f t="shared" si="19"/>
        <v>#N/A</v>
      </c>
      <c r="H19" s="54" t="e">
        <f t="shared" si="20"/>
        <v>#N/A</v>
      </c>
      <c r="I19" s="50" t="e">
        <f t="shared" si="24"/>
        <v>#N/A</v>
      </c>
    </row>
    <row r="20" spans="1:9" ht="15">
      <c r="A20" s="44">
        <f t="shared" si="25"/>
        <v>44483</v>
      </c>
      <c r="B20" s="50">
        <f t="shared" si="23"/>
        <v>1</v>
      </c>
      <c r="C20" s="50">
        <v>0</v>
      </c>
      <c r="D20" s="54" t="e">
        <f t="shared" si="16"/>
        <v>#N/A</v>
      </c>
      <c r="E20" s="54" t="e">
        <f t="shared" si="17"/>
        <v>#N/A</v>
      </c>
      <c r="F20" s="54" t="e">
        <f t="shared" si="18"/>
        <v>#N/A</v>
      </c>
      <c r="G20" s="54" t="e">
        <f t="shared" si="19"/>
        <v>#N/A</v>
      </c>
      <c r="H20" s="54" t="e">
        <f t="shared" si="20"/>
        <v>#N/A</v>
      </c>
      <c r="I20" s="50" t="e">
        <f t="shared" si="24"/>
        <v>#N/A</v>
      </c>
    </row>
    <row r="21" spans="1:9" ht="15">
      <c r="A21" s="44">
        <f t="shared" si="25"/>
        <v>44484</v>
      </c>
      <c r="B21" s="50">
        <f t="shared" si="23"/>
        <v>1</v>
      </c>
      <c r="C21" s="50">
        <v>0</v>
      </c>
      <c r="D21" s="54" t="e">
        <f t="shared" si="16"/>
        <v>#N/A</v>
      </c>
      <c r="E21" s="54" t="e">
        <f t="shared" si="17"/>
        <v>#N/A</v>
      </c>
      <c r="F21" s="54" t="e">
        <f t="shared" si="18"/>
        <v>#N/A</v>
      </c>
      <c r="G21" s="54" t="e">
        <f t="shared" si="19"/>
        <v>#N/A</v>
      </c>
      <c r="H21" s="54" t="e">
        <f t="shared" si="20"/>
        <v>#N/A</v>
      </c>
      <c r="I21" s="50" t="e">
        <f t="shared" si="24"/>
        <v>#N/A</v>
      </c>
    </row>
    <row r="22" spans="1:9" ht="15">
      <c r="A22" s="44">
        <f t="shared" si="25"/>
        <v>44485</v>
      </c>
      <c r="B22" s="50">
        <f t="shared" si="23"/>
        <v>1</v>
      </c>
      <c r="C22" s="50">
        <v>0</v>
      </c>
      <c r="D22" s="54" t="e">
        <f t="shared" si="16"/>
        <v>#N/A</v>
      </c>
      <c r="E22" s="54" t="e">
        <f t="shared" si="17"/>
        <v>#N/A</v>
      </c>
      <c r="F22" s="54" t="e">
        <f t="shared" si="18"/>
        <v>#N/A</v>
      </c>
      <c r="G22" s="54" t="e">
        <f t="shared" si="19"/>
        <v>#N/A</v>
      </c>
      <c r="H22" s="54" t="e">
        <f t="shared" si="20"/>
        <v>#N/A</v>
      </c>
      <c r="I22" s="50" t="e">
        <f t="shared" si="24"/>
        <v>#N/A</v>
      </c>
    </row>
    <row r="23" spans="1:9" ht="15">
      <c r="A23" s="44">
        <f t="shared" si="25"/>
        <v>44486</v>
      </c>
      <c r="B23" s="50">
        <f t="shared" si="23"/>
        <v>1</v>
      </c>
      <c r="C23" s="50">
        <v>0</v>
      </c>
      <c r="D23" s="54" t="e">
        <f t="shared" si="16"/>
        <v>#N/A</v>
      </c>
      <c r="E23" s="54" t="e">
        <f t="shared" si="17"/>
        <v>#N/A</v>
      </c>
      <c r="F23" s="54" t="e">
        <f t="shared" si="18"/>
        <v>#N/A</v>
      </c>
      <c r="G23" s="54" t="e">
        <f t="shared" si="19"/>
        <v>#N/A</v>
      </c>
      <c r="H23" s="54" t="e">
        <f t="shared" si="20"/>
        <v>#N/A</v>
      </c>
      <c r="I23" s="50" t="e">
        <f t="shared" si="24"/>
        <v>#N/A</v>
      </c>
    </row>
    <row r="24" spans="1:9" ht="15">
      <c r="A24" s="44">
        <f t="shared" si="25"/>
        <v>44487</v>
      </c>
      <c r="B24" s="50">
        <f t="shared" si="23"/>
        <v>1</v>
      </c>
      <c r="C24" s="50">
        <v>0</v>
      </c>
      <c r="D24" s="54" t="e">
        <f t="shared" si="16"/>
        <v>#N/A</v>
      </c>
      <c r="E24" s="54" t="e">
        <f t="shared" si="17"/>
        <v>#N/A</v>
      </c>
      <c r="F24" s="54" t="e">
        <f t="shared" si="18"/>
        <v>#N/A</v>
      </c>
      <c r="G24" s="54" t="e">
        <f t="shared" si="19"/>
        <v>#N/A</v>
      </c>
      <c r="H24" s="54" t="e">
        <f t="shared" si="20"/>
        <v>#N/A</v>
      </c>
      <c r="I24" s="50" t="e">
        <f t="shared" si="24"/>
        <v>#N/A</v>
      </c>
    </row>
    <row r="25" spans="1:9" ht="15">
      <c r="A25" s="44">
        <f t="shared" si="25"/>
        <v>44488</v>
      </c>
      <c r="B25" s="50">
        <f t="shared" si="23"/>
        <v>1</v>
      </c>
      <c r="C25" s="50">
        <v>0</v>
      </c>
      <c r="D25" s="54" t="e">
        <f t="shared" si="16"/>
        <v>#N/A</v>
      </c>
      <c r="E25" s="54" t="e">
        <f t="shared" si="17"/>
        <v>#N/A</v>
      </c>
      <c r="F25" s="54" t="e">
        <f t="shared" si="18"/>
        <v>#N/A</v>
      </c>
      <c r="G25" s="54" t="e">
        <f t="shared" si="19"/>
        <v>#N/A</v>
      </c>
      <c r="H25" s="54" t="e">
        <f t="shared" si="20"/>
        <v>#N/A</v>
      </c>
      <c r="I25" s="50" t="e">
        <f t="shared" si="24"/>
        <v>#N/A</v>
      </c>
    </row>
    <row r="26" spans="1:9" ht="15">
      <c r="A26" s="44">
        <f t="shared" si="25"/>
        <v>44489</v>
      </c>
      <c r="B26" s="50">
        <f t="shared" si="23"/>
        <v>1</v>
      </c>
      <c r="C26" s="50">
        <v>0</v>
      </c>
      <c r="D26" s="54" t="e">
        <f t="shared" si="16"/>
        <v>#N/A</v>
      </c>
      <c r="E26" s="54" t="e">
        <f t="shared" si="17"/>
        <v>#N/A</v>
      </c>
      <c r="F26" s="54" t="e">
        <f t="shared" si="18"/>
        <v>#N/A</v>
      </c>
      <c r="G26" s="54" t="e">
        <f t="shared" si="19"/>
        <v>#N/A</v>
      </c>
      <c r="H26" s="54" t="e">
        <f t="shared" si="20"/>
        <v>#N/A</v>
      </c>
      <c r="I26" s="50" t="e">
        <f t="shared" si="24"/>
        <v>#N/A</v>
      </c>
    </row>
    <row r="27" spans="1:9" ht="15">
      <c r="A27" s="44">
        <f t="shared" si="25"/>
        <v>44490</v>
      </c>
      <c r="B27" s="50">
        <f t="shared" si="23"/>
        <v>1</v>
      </c>
      <c r="C27" s="50">
        <v>0</v>
      </c>
      <c r="D27" s="54" t="e">
        <f t="shared" si="16"/>
        <v>#N/A</v>
      </c>
      <c r="E27" s="54" t="e">
        <f t="shared" si="17"/>
        <v>#N/A</v>
      </c>
      <c r="F27" s="54" t="e">
        <f t="shared" si="18"/>
        <v>#N/A</v>
      </c>
      <c r="G27" s="54" t="e">
        <f t="shared" si="19"/>
        <v>#N/A</v>
      </c>
      <c r="H27" s="54" t="e">
        <f t="shared" si="20"/>
        <v>#N/A</v>
      </c>
      <c r="I27" s="50" t="e">
        <f t="shared" si="24"/>
        <v>#N/A</v>
      </c>
    </row>
    <row r="28" spans="1:9" ht="15">
      <c r="A28" s="44">
        <f t="shared" si="25"/>
        <v>44491</v>
      </c>
      <c r="B28" s="50">
        <f t="shared" si="23"/>
        <v>1</v>
      </c>
      <c r="C28" s="50">
        <v>0</v>
      </c>
      <c r="D28" s="54" t="e">
        <f t="shared" si="16"/>
        <v>#N/A</v>
      </c>
      <c r="E28" s="54" t="e">
        <f t="shared" si="17"/>
        <v>#N/A</v>
      </c>
      <c r="F28" s="54" t="e">
        <f t="shared" si="18"/>
        <v>#N/A</v>
      </c>
      <c r="G28" s="54" t="e">
        <f t="shared" si="19"/>
        <v>#N/A</v>
      </c>
      <c r="H28" s="54" t="e">
        <f t="shared" si="20"/>
        <v>#N/A</v>
      </c>
      <c r="I28" s="50" t="e">
        <f t="shared" si="24"/>
        <v>#N/A</v>
      </c>
    </row>
    <row r="29" spans="1:9" ht="15">
      <c r="A29" s="44">
        <f t="shared" si="25"/>
        <v>44492</v>
      </c>
      <c r="B29" s="50">
        <f t="shared" si="23"/>
        <v>1</v>
      </c>
      <c r="C29" s="50">
        <v>0</v>
      </c>
      <c r="D29" s="54" t="e">
        <f t="shared" si="16"/>
        <v>#N/A</v>
      </c>
      <c r="E29" s="54" t="e">
        <f t="shared" si="17"/>
        <v>#N/A</v>
      </c>
      <c r="F29" s="54" t="e">
        <f t="shared" si="18"/>
        <v>#N/A</v>
      </c>
      <c r="G29" s="54" t="e">
        <f t="shared" si="19"/>
        <v>#N/A</v>
      </c>
      <c r="H29" s="54" t="e">
        <f t="shared" si="20"/>
        <v>#N/A</v>
      </c>
      <c r="I29" s="50" t="e">
        <f t="shared" si="24"/>
        <v>#N/A</v>
      </c>
    </row>
    <row r="30" spans="1:9" ht="15">
      <c r="A30" s="44">
        <f t="shared" si="25"/>
        <v>44493</v>
      </c>
      <c r="B30" s="50">
        <f t="shared" si="23"/>
        <v>1</v>
      </c>
      <c r="C30" s="50">
        <v>0</v>
      </c>
      <c r="D30" s="54" t="e">
        <f t="shared" si="16"/>
        <v>#N/A</v>
      </c>
      <c r="E30" s="54" t="e">
        <f t="shared" si="17"/>
        <v>#N/A</v>
      </c>
      <c r="F30" s="54" t="e">
        <f t="shared" si="18"/>
        <v>#N/A</v>
      </c>
      <c r="G30" s="54" t="e">
        <f t="shared" si="19"/>
        <v>#N/A</v>
      </c>
      <c r="H30" s="54" t="e">
        <f t="shared" si="20"/>
        <v>#N/A</v>
      </c>
      <c r="I30" s="50" t="e">
        <f t="shared" si="24"/>
        <v>#N/A</v>
      </c>
    </row>
    <row r="31" spans="1:9" ht="15">
      <c r="A31" s="44">
        <f t="shared" si="25"/>
        <v>44494</v>
      </c>
      <c r="B31" s="50">
        <f t="shared" si="23"/>
        <v>1</v>
      </c>
      <c r="C31" s="50">
        <v>0</v>
      </c>
      <c r="D31" s="54" t="e">
        <f t="shared" si="16"/>
        <v>#N/A</v>
      </c>
      <c r="E31" s="54" t="e">
        <f t="shared" si="17"/>
        <v>#N/A</v>
      </c>
      <c r="F31" s="54" t="e">
        <f t="shared" si="18"/>
        <v>#N/A</v>
      </c>
      <c r="G31" s="54" t="e">
        <f t="shared" si="19"/>
        <v>#N/A</v>
      </c>
      <c r="H31" s="54" t="e">
        <f t="shared" si="20"/>
        <v>#N/A</v>
      </c>
      <c r="I31" s="50" t="e">
        <f t="shared" si="24"/>
        <v>#N/A</v>
      </c>
    </row>
    <row r="32" spans="1:9" ht="15">
      <c r="A32" s="44">
        <f t="shared" si="25"/>
        <v>44495</v>
      </c>
      <c r="B32" s="50">
        <f t="shared" si="23"/>
        <v>1</v>
      </c>
      <c r="C32" s="50">
        <v>0</v>
      </c>
      <c r="D32" s="54" t="e">
        <f t="shared" si="16"/>
        <v>#N/A</v>
      </c>
      <c r="E32" s="54" t="e">
        <f t="shared" si="17"/>
        <v>#N/A</v>
      </c>
      <c r="F32" s="54" t="e">
        <f t="shared" si="18"/>
        <v>#N/A</v>
      </c>
      <c r="G32" s="54" t="e">
        <f t="shared" si="19"/>
        <v>#N/A</v>
      </c>
      <c r="H32" s="54" t="e">
        <f t="shared" si="20"/>
        <v>#N/A</v>
      </c>
      <c r="I32" s="50" t="e">
        <f t="shared" si="24"/>
        <v>#N/A</v>
      </c>
    </row>
    <row r="33" spans="1:9" ht="15">
      <c r="A33" s="44">
        <f t="shared" si="25"/>
        <v>44496</v>
      </c>
      <c r="B33" s="50">
        <f t="shared" si="23"/>
        <v>1</v>
      </c>
      <c r="C33" s="50">
        <v>0</v>
      </c>
      <c r="D33" s="54" t="e">
        <f t="shared" si="16"/>
        <v>#N/A</v>
      </c>
      <c r="E33" s="54" t="e">
        <f t="shared" si="17"/>
        <v>#N/A</v>
      </c>
      <c r="F33" s="54" t="e">
        <f t="shared" si="18"/>
        <v>#N/A</v>
      </c>
      <c r="G33" s="54" t="e">
        <f t="shared" si="19"/>
        <v>#N/A</v>
      </c>
      <c r="H33" s="54" t="e">
        <f t="shared" si="20"/>
        <v>#N/A</v>
      </c>
      <c r="I33" s="50" t="e">
        <f t="shared" si="24"/>
        <v>#N/A</v>
      </c>
    </row>
    <row r="34" spans="1:9" ht="15">
      <c r="A34" s="44">
        <f t="shared" si="25"/>
        <v>44497</v>
      </c>
      <c r="B34" s="50">
        <f t="shared" si="23"/>
        <v>1</v>
      </c>
      <c r="C34" s="50">
        <v>0</v>
      </c>
      <c r="D34" s="54" t="e">
        <f t="shared" si="16"/>
        <v>#N/A</v>
      </c>
      <c r="E34" s="54" t="e">
        <f t="shared" si="17"/>
        <v>#N/A</v>
      </c>
      <c r="F34" s="54" t="e">
        <f t="shared" si="18"/>
        <v>#N/A</v>
      </c>
      <c r="G34" s="54" t="e">
        <f t="shared" si="19"/>
        <v>#N/A</v>
      </c>
      <c r="H34" s="54" t="e">
        <f t="shared" si="20"/>
        <v>#N/A</v>
      </c>
      <c r="I34" s="50" t="e">
        <f t="shared" si="24"/>
        <v>#N/A</v>
      </c>
    </row>
    <row r="35" spans="1:9" ht="15">
      <c r="A35" s="44">
        <f t="shared" si="25"/>
        <v>44498</v>
      </c>
      <c r="B35" s="50">
        <f t="shared" si="23"/>
        <v>1</v>
      </c>
      <c r="C35" s="50">
        <v>0</v>
      </c>
      <c r="D35" s="54" t="e">
        <f t="shared" si="16"/>
        <v>#N/A</v>
      </c>
      <c r="E35" s="54" t="e">
        <f t="shared" si="17"/>
        <v>#N/A</v>
      </c>
      <c r="F35" s="54" t="e">
        <f t="shared" si="18"/>
        <v>#N/A</v>
      </c>
      <c r="G35" s="54" t="e">
        <f t="shared" si="19"/>
        <v>#N/A</v>
      </c>
      <c r="H35" s="54" t="e">
        <f t="shared" si="20"/>
        <v>#N/A</v>
      </c>
      <c r="I35" s="50" t="e">
        <f t="shared" si="24"/>
        <v>#N/A</v>
      </c>
    </row>
    <row r="36" spans="1:9" ht="15">
      <c r="A36" s="44">
        <f t="shared" si="25"/>
        <v>44499</v>
      </c>
      <c r="B36" s="50">
        <f t="shared" si="23"/>
        <v>1</v>
      </c>
      <c r="C36" s="50">
        <v>0</v>
      </c>
      <c r="D36" s="54" t="e">
        <f t="shared" si="16"/>
        <v>#N/A</v>
      </c>
      <c r="E36" s="54" t="e">
        <f t="shared" si="17"/>
        <v>#N/A</v>
      </c>
      <c r="F36" s="54" t="e">
        <f t="shared" si="18"/>
        <v>#N/A</v>
      </c>
      <c r="G36" s="54" t="e">
        <f t="shared" si="19"/>
        <v>#N/A</v>
      </c>
      <c r="H36" s="54" t="e">
        <f t="shared" si="20"/>
        <v>#N/A</v>
      </c>
      <c r="I36" s="50" t="e">
        <f t="shared" si="24"/>
        <v>#N/A</v>
      </c>
    </row>
    <row r="37" spans="1:9" ht="15">
      <c r="A37" s="44">
        <f t="shared" si="25"/>
        <v>44500</v>
      </c>
      <c r="B37" s="50">
        <f t="shared" si="23"/>
        <v>1</v>
      </c>
      <c r="C37" s="50">
        <v>0</v>
      </c>
      <c r="D37" s="54" t="e">
        <f t="shared" si="16"/>
        <v>#N/A</v>
      </c>
      <c r="E37" s="54" t="e">
        <f t="shared" si="17"/>
        <v>#N/A</v>
      </c>
      <c r="F37" s="54" t="e">
        <f t="shared" si="18"/>
        <v>#N/A</v>
      </c>
      <c r="G37" s="54" t="e">
        <f t="shared" si="19"/>
        <v>#N/A</v>
      </c>
      <c r="H37" s="54" t="e">
        <f t="shared" si="20"/>
        <v>#N/A</v>
      </c>
      <c r="I37" s="50" t="e">
        <f t="shared" si="24"/>
        <v>#N/A</v>
      </c>
    </row>
    <row r="38" spans="1:9" ht="15">
      <c r="A38" s="44">
        <f t="shared" si="25"/>
        <v>44501</v>
      </c>
      <c r="B38" s="50">
        <f t="shared" si="23"/>
        <v>1</v>
      </c>
      <c r="C38" s="50">
        <v>0</v>
      </c>
      <c r="D38" s="54" t="e">
        <f t="shared" si="16"/>
        <v>#N/A</v>
      </c>
      <c r="E38" s="54" t="e">
        <f t="shared" si="17"/>
        <v>#N/A</v>
      </c>
      <c r="F38" s="54" t="e">
        <f t="shared" si="18"/>
        <v>#N/A</v>
      </c>
      <c r="G38" s="54" t="e">
        <f t="shared" si="19"/>
        <v>#N/A</v>
      </c>
      <c r="H38" s="54" t="e">
        <f t="shared" si="20"/>
        <v>#N/A</v>
      </c>
      <c r="I38" s="50" t="e">
        <f t="shared" si="24"/>
        <v>#N/A</v>
      </c>
    </row>
    <row r="39" spans="1:9" ht="15">
      <c r="A39" s="44">
        <f t="shared" si="25"/>
        <v>44502</v>
      </c>
      <c r="B39" s="50">
        <f t="shared" si="23"/>
        <v>1</v>
      </c>
      <c r="C39" s="50">
        <v>0</v>
      </c>
      <c r="D39" s="54" t="e">
        <f t="shared" si="16"/>
        <v>#N/A</v>
      </c>
      <c r="E39" s="54" t="e">
        <f t="shared" si="17"/>
        <v>#N/A</v>
      </c>
      <c r="F39" s="54" t="e">
        <f t="shared" si="18"/>
        <v>#N/A</v>
      </c>
      <c r="G39" s="54" t="e">
        <f t="shared" si="19"/>
        <v>#N/A</v>
      </c>
      <c r="H39" s="54" t="e">
        <f t="shared" si="20"/>
        <v>#N/A</v>
      </c>
      <c r="I39" s="50" t="e">
        <f t="shared" si="24"/>
        <v>#N/A</v>
      </c>
    </row>
    <row r="40" spans="1:9" ht="15">
      <c r="A40" s="44">
        <f t="shared" si="25"/>
        <v>44503</v>
      </c>
      <c r="B40" s="50">
        <f t="shared" si="23"/>
        <v>1</v>
      </c>
      <c r="C40" s="50">
        <v>0</v>
      </c>
      <c r="D40" s="54" t="e">
        <f aca="true" t="shared" si="26" ref="D40">_xlfn.IFERROR((SUMPRODUCT(--(date=$A40),--(service="PISP"),--(used="Y"),response)/SUMPRODUCT(--(date=$A40),--(service="PISP"),--(used="Y"),volume)),NA())</f>
        <v>#N/A</v>
      </c>
      <c r="E40" s="54" t="e">
        <f aca="true" t="shared" si="27" ref="E40">_xlfn.IFERROR((SUMPRODUCT(--(date=$A40),--(service="PISP"),--(used="Y"),response)/SUMPRODUCT(--(date=$A40),--(service="PISP"),--(used="Y"),size)),NA())</f>
        <v>#N/A</v>
      </c>
      <c r="F40" s="54" t="e">
        <f aca="true" t="shared" si="28" ref="F40">_xlfn.IFERROR((SUMPRODUCT(--(date=$A40),--(service="AISP"),--(used="Y"),response)/SUMPRODUCT(--(date=$A40),--(service="AISP"),--(used="Y"),volume)),NA())</f>
        <v>#N/A</v>
      </c>
      <c r="G40" s="54" t="e">
        <f aca="true" t="shared" si="29" ref="G40">_xlfn.IFERROR((SUMPRODUCT(--(date=$A40),--(service="AISP"),--(used="Y"),response)/SUMPRODUCT(--(date=$A40),--(service="AISP"),--(used="Y"),size)),NA())</f>
        <v>#N/A</v>
      </c>
      <c r="H40" s="54" t="e">
        <f aca="true" t="shared" si="30" ref="H40">_xlfn.IFERROR((SUMPRODUCT(--(date=$A40),--(service="CoF"),--(used="Y"),response)/SUMPRODUCT(--(date=$A40),--(service="CoF"),--(used="Y"),volume)),NA())</f>
        <v>#N/A</v>
      </c>
      <c r="I40" s="50" t="e">
        <f t="shared" si="24"/>
        <v>#N/A</v>
      </c>
    </row>
    <row r="41" spans="1:9" ht="15">
      <c r="A41" s="44">
        <f t="shared" si="25"/>
        <v>44504</v>
      </c>
      <c r="B41" s="50">
        <f aca="true" t="shared" si="31" ref="B41">IF(C41="",NA(),1-C41)</f>
        <v>1</v>
      </c>
      <c r="C41" s="50">
        <v>0</v>
      </c>
      <c r="D41" s="54" t="e">
        <f aca="true" t="shared" si="32" ref="D41:D70">_xlfn.IFERROR((SUMPRODUCT(--(date=$A41),--(service="PISP"),--(used="Y"),response)/SUMPRODUCT(--(date=$A41),--(service="PISP"),--(used="Y"),volume)),NA())</f>
        <v>#N/A</v>
      </c>
      <c r="E41" s="54" t="e">
        <f aca="true" t="shared" si="33" ref="E41:E70">_xlfn.IFERROR((SUMPRODUCT(--(date=$A41),--(service="PISP"),--(used="Y"),response)/SUMPRODUCT(--(date=$A41),--(service="PISP"),--(used="Y"),size)),NA())</f>
        <v>#N/A</v>
      </c>
      <c r="F41" s="54" t="e">
        <f aca="true" t="shared" si="34" ref="F41:F70">_xlfn.IFERROR((SUMPRODUCT(--(date=$A41),--(service="AISP"),--(used="Y"),response)/SUMPRODUCT(--(date=$A41),--(service="AISP"),--(used="Y"),volume)),NA())</f>
        <v>#N/A</v>
      </c>
      <c r="G41" s="54" t="e">
        <f aca="true" t="shared" si="35" ref="G41:G70">_xlfn.IFERROR((SUMPRODUCT(--(date=$A41),--(service="AISP"),--(used="Y"),response)/SUMPRODUCT(--(date=$A41),--(service="AISP"),--(used="Y"),size)),NA())</f>
        <v>#N/A</v>
      </c>
      <c r="H41" s="54" t="e">
        <f aca="true" t="shared" si="36" ref="H41:H70">_xlfn.IFERROR((SUMPRODUCT(--(date=$A41),--(service="CoF"),--(used="Y"),response)/SUMPRODUCT(--(date=$A41),--(service="CoF"),--(used="Y"),volume)),NA())</f>
        <v>#N/A</v>
      </c>
      <c r="I41" s="50" t="e">
        <f aca="true" t="shared" si="37" ref="I41">_xlfn.IFERROR((SUMIF(date,A41,error)/SUMIF(date,A41,volume)),NA())</f>
        <v>#N/A</v>
      </c>
    </row>
    <row r="42" spans="1:9" ht="15">
      <c r="A42" s="44">
        <f aca="true" t="shared" si="38" ref="A42">A41+1</f>
        <v>44505</v>
      </c>
      <c r="B42" s="50">
        <f aca="true" t="shared" si="39" ref="B42:B72">IF(C42="",NA(),1-C42)</f>
        <v>1</v>
      </c>
      <c r="C42" s="50">
        <v>0</v>
      </c>
      <c r="D42" s="54" t="e">
        <f t="shared" si="32"/>
        <v>#N/A</v>
      </c>
      <c r="E42" s="54" t="e">
        <f t="shared" si="33"/>
        <v>#N/A</v>
      </c>
      <c r="F42" s="54" t="e">
        <f t="shared" si="34"/>
        <v>#N/A</v>
      </c>
      <c r="G42" s="54" t="e">
        <f t="shared" si="35"/>
        <v>#N/A</v>
      </c>
      <c r="H42" s="54" t="e">
        <f t="shared" si="36"/>
        <v>#N/A</v>
      </c>
      <c r="I42" s="50" t="e">
        <f aca="true" t="shared" si="40" ref="I42:I71">_xlfn.IFERROR((SUMIF(date,A42,error)/SUMIF(date,A42,volume)),NA())</f>
        <v>#N/A</v>
      </c>
    </row>
    <row r="43" spans="1:9" ht="15">
      <c r="A43" s="44">
        <f aca="true" t="shared" si="41" ref="A43:A72">A42+1</f>
        <v>44506</v>
      </c>
      <c r="B43" s="50">
        <f t="shared" si="39"/>
        <v>1</v>
      </c>
      <c r="C43" s="50">
        <v>0</v>
      </c>
      <c r="D43" s="54" t="e">
        <f t="shared" si="32"/>
        <v>#N/A</v>
      </c>
      <c r="E43" s="54" t="e">
        <f t="shared" si="33"/>
        <v>#N/A</v>
      </c>
      <c r="F43" s="54" t="e">
        <f t="shared" si="34"/>
        <v>#N/A</v>
      </c>
      <c r="G43" s="54" t="e">
        <f t="shared" si="35"/>
        <v>#N/A</v>
      </c>
      <c r="H43" s="54" t="e">
        <f t="shared" si="36"/>
        <v>#N/A</v>
      </c>
      <c r="I43" s="50" t="e">
        <f t="shared" si="40"/>
        <v>#N/A</v>
      </c>
    </row>
    <row r="44" spans="1:9" ht="15">
      <c r="A44" s="44">
        <f t="shared" si="41"/>
        <v>44507</v>
      </c>
      <c r="B44" s="50">
        <f t="shared" si="39"/>
        <v>1</v>
      </c>
      <c r="C44" s="50">
        <v>0</v>
      </c>
      <c r="D44" s="54" t="e">
        <f t="shared" si="32"/>
        <v>#N/A</v>
      </c>
      <c r="E44" s="54" t="e">
        <f t="shared" si="33"/>
        <v>#N/A</v>
      </c>
      <c r="F44" s="54" t="e">
        <f t="shared" si="34"/>
        <v>#N/A</v>
      </c>
      <c r="G44" s="54" t="e">
        <f t="shared" si="35"/>
        <v>#N/A</v>
      </c>
      <c r="H44" s="54" t="e">
        <f t="shared" si="36"/>
        <v>#N/A</v>
      </c>
      <c r="I44" s="50" t="e">
        <f t="shared" si="40"/>
        <v>#N/A</v>
      </c>
    </row>
    <row r="45" spans="1:9" ht="15">
      <c r="A45" s="44">
        <f t="shared" si="41"/>
        <v>44508</v>
      </c>
      <c r="B45" s="50">
        <f t="shared" si="39"/>
        <v>1</v>
      </c>
      <c r="C45" s="50">
        <v>0</v>
      </c>
      <c r="D45" s="54" t="e">
        <f t="shared" si="32"/>
        <v>#N/A</v>
      </c>
      <c r="E45" s="54" t="e">
        <f t="shared" si="33"/>
        <v>#N/A</v>
      </c>
      <c r="F45" s="54" t="e">
        <f t="shared" si="34"/>
        <v>#N/A</v>
      </c>
      <c r="G45" s="54" t="e">
        <f t="shared" si="35"/>
        <v>#N/A</v>
      </c>
      <c r="H45" s="54" t="e">
        <f t="shared" si="36"/>
        <v>#N/A</v>
      </c>
      <c r="I45" s="50" t="e">
        <f t="shared" si="40"/>
        <v>#N/A</v>
      </c>
    </row>
    <row r="46" spans="1:9" ht="15">
      <c r="A46" s="44">
        <f t="shared" si="41"/>
        <v>44509</v>
      </c>
      <c r="B46" s="50">
        <f t="shared" si="39"/>
        <v>1</v>
      </c>
      <c r="C46" s="50">
        <v>0</v>
      </c>
      <c r="D46" s="54" t="e">
        <f t="shared" si="32"/>
        <v>#N/A</v>
      </c>
      <c r="E46" s="54" t="e">
        <f t="shared" si="33"/>
        <v>#N/A</v>
      </c>
      <c r="F46" s="54" t="e">
        <f t="shared" si="34"/>
        <v>#N/A</v>
      </c>
      <c r="G46" s="54" t="e">
        <f t="shared" si="35"/>
        <v>#N/A</v>
      </c>
      <c r="H46" s="54" t="e">
        <f t="shared" si="36"/>
        <v>#N/A</v>
      </c>
      <c r="I46" s="50" t="e">
        <f t="shared" si="40"/>
        <v>#N/A</v>
      </c>
    </row>
    <row r="47" spans="1:9" ht="15">
      <c r="A47" s="44">
        <f t="shared" si="41"/>
        <v>44510</v>
      </c>
      <c r="B47" s="50">
        <f t="shared" si="39"/>
        <v>1</v>
      </c>
      <c r="C47" s="50">
        <v>0</v>
      </c>
      <c r="D47" s="54" t="e">
        <f t="shared" si="32"/>
        <v>#N/A</v>
      </c>
      <c r="E47" s="54" t="e">
        <f t="shared" si="33"/>
        <v>#N/A</v>
      </c>
      <c r="F47" s="54" t="e">
        <f t="shared" si="34"/>
        <v>#N/A</v>
      </c>
      <c r="G47" s="54" t="e">
        <f t="shared" si="35"/>
        <v>#N/A</v>
      </c>
      <c r="H47" s="54" t="e">
        <f t="shared" si="36"/>
        <v>#N/A</v>
      </c>
      <c r="I47" s="50" t="e">
        <f t="shared" si="40"/>
        <v>#N/A</v>
      </c>
    </row>
    <row r="48" spans="1:9" ht="15">
      <c r="A48" s="44">
        <f t="shared" si="41"/>
        <v>44511</v>
      </c>
      <c r="B48" s="50">
        <f t="shared" si="39"/>
        <v>1</v>
      </c>
      <c r="C48" s="50">
        <v>0</v>
      </c>
      <c r="D48" s="54" t="e">
        <f t="shared" si="32"/>
        <v>#N/A</v>
      </c>
      <c r="E48" s="54" t="e">
        <f t="shared" si="33"/>
        <v>#N/A</v>
      </c>
      <c r="F48" s="54" t="e">
        <f t="shared" si="34"/>
        <v>#N/A</v>
      </c>
      <c r="G48" s="54" t="e">
        <f t="shared" si="35"/>
        <v>#N/A</v>
      </c>
      <c r="H48" s="54" t="e">
        <f t="shared" si="36"/>
        <v>#N/A</v>
      </c>
      <c r="I48" s="50" t="e">
        <f t="shared" si="40"/>
        <v>#N/A</v>
      </c>
    </row>
    <row r="49" spans="1:9" ht="15">
      <c r="A49" s="44">
        <f t="shared" si="41"/>
        <v>44512</v>
      </c>
      <c r="B49" s="50">
        <f t="shared" si="39"/>
        <v>1</v>
      </c>
      <c r="C49" s="50">
        <v>0</v>
      </c>
      <c r="D49" s="54" t="e">
        <f t="shared" si="32"/>
        <v>#N/A</v>
      </c>
      <c r="E49" s="54" t="e">
        <f t="shared" si="33"/>
        <v>#N/A</v>
      </c>
      <c r="F49" s="54" t="e">
        <f t="shared" si="34"/>
        <v>#N/A</v>
      </c>
      <c r="G49" s="54" t="e">
        <f t="shared" si="35"/>
        <v>#N/A</v>
      </c>
      <c r="H49" s="54" t="e">
        <f t="shared" si="36"/>
        <v>#N/A</v>
      </c>
      <c r="I49" s="50" t="e">
        <f t="shared" si="40"/>
        <v>#N/A</v>
      </c>
    </row>
    <row r="50" spans="1:9" ht="15">
      <c r="A50" s="44">
        <f t="shared" si="41"/>
        <v>44513</v>
      </c>
      <c r="B50" s="50">
        <f t="shared" si="39"/>
        <v>1</v>
      </c>
      <c r="C50" s="50">
        <v>0</v>
      </c>
      <c r="D50" s="54" t="e">
        <f t="shared" si="32"/>
        <v>#N/A</v>
      </c>
      <c r="E50" s="54" t="e">
        <f t="shared" si="33"/>
        <v>#N/A</v>
      </c>
      <c r="F50" s="54" t="e">
        <f t="shared" si="34"/>
        <v>#N/A</v>
      </c>
      <c r="G50" s="54" t="e">
        <f t="shared" si="35"/>
        <v>#N/A</v>
      </c>
      <c r="H50" s="54" t="e">
        <f t="shared" si="36"/>
        <v>#N/A</v>
      </c>
      <c r="I50" s="50" t="e">
        <f t="shared" si="40"/>
        <v>#N/A</v>
      </c>
    </row>
    <row r="51" spans="1:9" ht="15">
      <c r="A51" s="44">
        <f t="shared" si="41"/>
        <v>44514</v>
      </c>
      <c r="B51" s="50">
        <f t="shared" si="39"/>
        <v>1</v>
      </c>
      <c r="C51" s="50">
        <v>0</v>
      </c>
      <c r="D51" s="54" t="e">
        <f t="shared" si="32"/>
        <v>#N/A</v>
      </c>
      <c r="E51" s="54" t="e">
        <f t="shared" si="33"/>
        <v>#N/A</v>
      </c>
      <c r="F51" s="54" t="e">
        <f t="shared" si="34"/>
        <v>#N/A</v>
      </c>
      <c r="G51" s="54" t="e">
        <f t="shared" si="35"/>
        <v>#N/A</v>
      </c>
      <c r="H51" s="54" t="e">
        <f t="shared" si="36"/>
        <v>#N/A</v>
      </c>
      <c r="I51" s="50" t="e">
        <f t="shared" si="40"/>
        <v>#N/A</v>
      </c>
    </row>
    <row r="52" spans="1:9" ht="15">
      <c r="A52" s="44">
        <f t="shared" si="41"/>
        <v>44515</v>
      </c>
      <c r="B52" s="50">
        <f t="shared" si="39"/>
        <v>1</v>
      </c>
      <c r="C52" s="50">
        <v>0</v>
      </c>
      <c r="D52" s="54" t="e">
        <f t="shared" si="32"/>
        <v>#N/A</v>
      </c>
      <c r="E52" s="54" t="e">
        <f t="shared" si="33"/>
        <v>#N/A</v>
      </c>
      <c r="F52" s="54" t="e">
        <f t="shared" si="34"/>
        <v>#N/A</v>
      </c>
      <c r="G52" s="54" t="e">
        <f t="shared" si="35"/>
        <v>#N/A</v>
      </c>
      <c r="H52" s="54" t="e">
        <f t="shared" si="36"/>
        <v>#N/A</v>
      </c>
      <c r="I52" s="50" t="e">
        <f t="shared" si="40"/>
        <v>#N/A</v>
      </c>
    </row>
    <row r="53" spans="1:9" ht="15">
      <c r="A53" s="44">
        <f t="shared" si="41"/>
        <v>44516</v>
      </c>
      <c r="B53" s="50">
        <f t="shared" si="39"/>
        <v>1</v>
      </c>
      <c r="C53" s="50">
        <v>0</v>
      </c>
      <c r="D53" s="54" t="e">
        <f t="shared" si="32"/>
        <v>#N/A</v>
      </c>
      <c r="E53" s="54" t="e">
        <f t="shared" si="33"/>
        <v>#N/A</v>
      </c>
      <c r="F53" s="54" t="e">
        <f t="shared" si="34"/>
        <v>#N/A</v>
      </c>
      <c r="G53" s="54" t="e">
        <f t="shared" si="35"/>
        <v>#N/A</v>
      </c>
      <c r="H53" s="54" t="e">
        <f t="shared" si="36"/>
        <v>#N/A</v>
      </c>
      <c r="I53" s="50" t="e">
        <f t="shared" si="40"/>
        <v>#N/A</v>
      </c>
    </row>
    <row r="54" spans="1:9" ht="15">
      <c r="A54" s="44">
        <f t="shared" si="41"/>
        <v>44517</v>
      </c>
      <c r="B54" s="50">
        <f t="shared" si="39"/>
        <v>1</v>
      </c>
      <c r="C54" s="50">
        <v>0</v>
      </c>
      <c r="D54" s="54" t="e">
        <f t="shared" si="32"/>
        <v>#N/A</v>
      </c>
      <c r="E54" s="54" t="e">
        <f t="shared" si="33"/>
        <v>#N/A</v>
      </c>
      <c r="F54" s="54" t="e">
        <f t="shared" si="34"/>
        <v>#N/A</v>
      </c>
      <c r="G54" s="54" t="e">
        <f t="shared" si="35"/>
        <v>#N/A</v>
      </c>
      <c r="H54" s="54" t="e">
        <f t="shared" si="36"/>
        <v>#N/A</v>
      </c>
      <c r="I54" s="50" t="e">
        <f t="shared" si="40"/>
        <v>#N/A</v>
      </c>
    </row>
    <row r="55" spans="1:9" ht="15">
      <c r="A55" s="44">
        <f t="shared" si="41"/>
        <v>44518</v>
      </c>
      <c r="B55" s="50">
        <f t="shared" si="39"/>
        <v>1</v>
      </c>
      <c r="C55" s="50">
        <v>0</v>
      </c>
      <c r="D55" s="54" t="e">
        <f t="shared" si="32"/>
        <v>#N/A</v>
      </c>
      <c r="E55" s="54" t="e">
        <f t="shared" si="33"/>
        <v>#N/A</v>
      </c>
      <c r="F55" s="54" t="e">
        <f t="shared" si="34"/>
        <v>#N/A</v>
      </c>
      <c r="G55" s="54" t="e">
        <f t="shared" si="35"/>
        <v>#N/A</v>
      </c>
      <c r="H55" s="54" t="e">
        <f t="shared" si="36"/>
        <v>#N/A</v>
      </c>
      <c r="I55" s="50" t="e">
        <f t="shared" si="40"/>
        <v>#N/A</v>
      </c>
    </row>
    <row r="56" spans="1:9" ht="15">
      <c r="A56" s="44">
        <f t="shared" si="41"/>
        <v>44519</v>
      </c>
      <c r="B56" s="50">
        <f t="shared" si="39"/>
        <v>1</v>
      </c>
      <c r="C56" s="50">
        <v>0</v>
      </c>
      <c r="D56" s="54" t="e">
        <f t="shared" si="32"/>
        <v>#N/A</v>
      </c>
      <c r="E56" s="54" t="e">
        <f t="shared" si="33"/>
        <v>#N/A</v>
      </c>
      <c r="F56" s="54" t="e">
        <f t="shared" si="34"/>
        <v>#N/A</v>
      </c>
      <c r="G56" s="54" t="e">
        <f t="shared" si="35"/>
        <v>#N/A</v>
      </c>
      <c r="H56" s="54" t="e">
        <f t="shared" si="36"/>
        <v>#N/A</v>
      </c>
      <c r="I56" s="50" t="e">
        <f t="shared" si="40"/>
        <v>#N/A</v>
      </c>
    </row>
    <row r="57" spans="1:9" ht="15">
      <c r="A57" s="44">
        <f t="shared" si="41"/>
        <v>44520</v>
      </c>
      <c r="B57" s="50">
        <f t="shared" si="39"/>
        <v>1</v>
      </c>
      <c r="C57" s="50">
        <v>0</v>
      </c>
      <c r="D57" s="54" t="e">
        <f t="shared" si="32"/>
        <v>#N/A</v>
      </c>
      <c r="E57" s="54" t="e">
        <f t="shared" si="33"/>
        <v>#N/A</v>
      </c>
      <c r="F57" s="54" t="e">
        <f t="shared" si="34"/>
        <v>#N/A</v>
      </c>
      <c r="G57" s="54" t="e">
        <f t="shared" si="35"/>
        <v>#N/A</v>
      </c>
      <c r="H57" s="54" t="e">
        <f t="shared" si="36"/>
        <v>#N/A</v>
      </c>
      <c r="I57" s="50" t="e">
        <f t="shared" si="40"/>
        <v>#N/A</v>
      </c>
    </row>
    <row r="58" spans="1:9" ht="15">
      <c r="A58" s="44">
        <f t="shared" si="41"/>
        <v>44521</v>
      </c>
      <c r="B58" s="50">
        <f t="shared" si="39"/>
        <v>1</v>
      </c>
      <c r="C58" s="50">
        <v>0</v>
      </c>
      <c r="D58" s="54" t="e">
        <f t="shared" si="32"/>
        <v>#N/A</v>
      </c>
      <c r="E58" s="54" t="e">
        <f t="shared" si="33"/>
        <v>#N/A</v>
      </c>
      <c r="F58" s="54" t="e">
        <f t="shared" si="34"/>
        <v>#N/A</v>
      </c>
      <c r="G58" s="54" t="e">
        <f t="shared" si="35"/>
        <v>#N/A</v>
      </c>
      <c r="H58" s="54" t="e">
        <f t="shared" si="36"/>
        <v>#N/A</v>
      </c>
      <c r="I58" s="50" t="e">
        <f t="shared" si="40"/>
        <v>#N/A</v>
      </c>
    </row>
    <row r="59" spans="1:9" ht="15">
      <c r="A59" s="44">
        <f t="shared" si="41"/>
        <v>44522</v>
      </c>
      <c r="B59" s="50">
        <f t="shared" si="39"/>
        <v>1</v>
      </c>
      <c r="C59" s="50">
        <v>0</v>
      </c>
      <c r="D59" s="54" t="e">
        <f t="shared" si="32"/>
        <v>#N/A</v>
      </c>
      <c r="E59" s="54" t="e">
        <f t="shared" si="33"/>
        <v>#N/A</v>
      </c>
      <c r="F59" s="54" t="e">
        <f t="shared" si="34"/>
        <v>#N/A</v>
      </c>
      <c r="G59" s="54" t="e">
        <f t="shared" si="35"/>
        <v>#N/A</v>
      </c>
      <c r="H59" s="54" t="e">
        <f t="shared" si="36"/>
        <v>#N/A</v>
      </c>
      <c r="I59" s="50" t="e">
        <f t="shared" si="40"/>
        <v>#N/A</v>
      </c>
    </row>
    <row r="60" spans="1:9" ht="15">
      <c r="A60" s="44">
        <f t="shared" si="41"/>
        <v>44523</v>
      </c>
      <c r="B60" s="50">
        <f t="shared" si="39"/>
        <v>1</v>
      </c>
      <c r="C60" s="50">
        <v>0</v>
      </c>
      <c r="D60" s="54" t="e">
        <f t="shared" si="32"/>
        <v>#N/A</v>
      </c>
      <c r="E60" s="54" t="e">
        <f t="shared" si="33"/>
        <v>#N/A</v>
      </c>
      <c r="F60" s="54" t="e">
        <f t="shared" si="34"/>
        <v>#N/A</v>
      </c>
      <c r="G60" s="54" t="e">
        <f t="shared" si="35"/>
        <v>#N/A</v>
      </c>
      <c r="H60" s="54" t="e">
        <f t="shared" si="36"/>
        <v>#N/A</v>
      </c>
      <c r="I60" s="50" t="e">
        <f t="shared" si="40"/>
        <v>#N/A</v>
      </c>
    </row>
    <row r="61" spans="1:9" ht="15">
      <c r="A61" s="44">
        <f t="shared" si="41"/>
        <v>44524</v>
      </c>
      <c r="B61" s="50">
        <f t="shared" si="39"/>
        <v>1</v>
      </c>
      <c r="C61" s="50">
        <v>0</v>
      </c>
      <c r="D61" s="54" t="e">
        <f t="shared" si="32"/>
        <v>#N/A</v>
      </c>
      <c r="E61" s="54" t="e">
        <f t="shared" si="33"/>
        <v>#N/A</v>
      </c>
      <c r="F61" s="54" t="e">
        <f t="shared" si="34"/>
        <v>#N/A</v>
      </c>
      <c r="G61" s="54" t="e">
        <f t="shared" si="35"/>
        <v>#N/A</v>
      </c>
      <c r="H61" s="54" t="e">
        <f t="shared" si="36"/>
        <v>#N/A</v>
      </c>
      <c r="I61" s="50" t="e">
        <f t="shared" si="40"/>
        <v>#N/A</v>
      </c>
    </row>
    <row r="62" spans="1:9" ht="15">
      <c r="A62" s="44">
        <f t="shared" si="41"/>
        <v>44525</v>
      </c>
      <c r="B62" s="50">
        <f t="shared" si="39"/>
        <v>1</v>
      </c>
      <c r="C62" s="50">
        <v>0</v>
      </c>
      <c r="D62" s="54" t="e">
        <f t="shared" si="32"/>
        <v>#N/A</v>
      </c>
      <c r="E62" s="54" t="e">
        <f t="shared" si="33"/>
        <v>#N/A</v>
      </c>
      <c r="F62" s="54" t="e">
        <f t="shared" si="34"/>
        <v>#N/A</v>
      </c>
      <c r="G62" s="54" t="e">
        <f t="shared" si="35"/>
        <v>#N/A</v>
      </c>
      <c r="H62" s="54" t="e">
        <f t="shared" si="36"/>
        <v>#N/A</v>
      </c>
      <c r="I62" s="50" t="e">
        <f t="shared" si="40"/>
        <v>#N/A</v>
      </c>
    </row>
    <row r="63" spans="1:9" ht="15">
      <c r="A63" s="44">
        <f t="shared" si="41"/>
        <v>44526</v>
      </c>
      <c r="B63" s="50">
        <f t="shared" si="39"/>
        <v>1</v>
      </c>
      <c r="C63" s="50">
        <v>0</v>
      </c>
      <c r="D63" s="54" t="e">
        <f t="shared" si="32"/>
        <v>#N/A</v>
      </c>
      <c r="E63" s="54" t="e">
        <f t="shared" si="33"/>
        <v>#N/A</v>
      </c>
      <c r="F63" s="54" t="e">
        <f t="shared" si="34"/>
        <v>#N/A</v>
      </c>
      <c r="G63" s="54" t="e">
        <f t="shared" si="35"/>
        <v>#N/A</v>
      </c>
      <c r="H63" s="54" t="e">
        <f t="shared" si="36"/>
        <v>#N/A</v>
      </c>
      <c r="I63" s="50" t="e">
        <f t="shared" si="40"/>
        <v>#N/A</v>
      </c>
    </row>
    <row r="64" spans="1:9" ht="15">
      <c r="A64" s="44">
        <f t="shared" si="41"/>
        <v>44527</v>
      </c>
      <c r="B64" s="50">
        <f t="shared" si="39"/>
        <v>1</v>
      </c>
      <c r="C64" s="50">
        <v>0</v>
      </c>
      <c r="D64" s="54" t="e">
        <f t="shared" si="32"/>
        <v>#N/A</v>
      </c>
      <c r="E64" s="54" t="e">
        <f t="shared" si="33"/>
        <v>#N/A</v>
      </c>
      <c r="F64" s="54" t="e">
        <f t="shared" si="34"/>
        <v>#N/A</v>
      </c>
      <c r="G64" s="54" t="e">
        <f t="shared" si="35"/>
        <v>#N/A</v>
      </c>
      <c r="H64" s="54" t="e">
        <f t="shared" si="36"/>
        <v>#N/A</v>
      </c>
      <c r="I64" s="50" t="e">
        <f t="shared" si="40"/>
        <v>#N/A</v>
      </c>
    </row>
    <row r="65" spans="1:9" ht="15">
      <c r="A65" s="44">
        <f t="shared" si="41"/>
        <v>44528</v>
      </c>
      <c r="B65" s="50">
        <f t="shared" si="39"/>
        <v>1</v>
      </c>
      <c r="C65" s="50">
        <v>0</v>
      </c>
      <c r="D65" s="54" t="e">
        <f t="shared" si="32"/>
        <v>#N/A</v>
      </c>
      <c r="E65" s="54" t="e">
        <f t="shared" si="33"/>
        <v>#N/A</v>
      </c>
      <c r="F65" s="54" t="e">
        <f t="shared" si="34"/>
        <v>#N/A</v>
      </c>
      <c r="G65" s="54" t="e">
        <f t="shared" si="35"/>
        <v>#N/A</v>
      </c>
      <c r="H65" s="54" t="e">
        <f t="shared" si="36"/>
        <v>#N/A</v>
      </c>
      <c r="I65" s="50" t="e">
        <f t="shared" si="40"/>
        <v>#N/A</v>
      </c>
    </row>
    <row r="66" spans="1:9" ht="15">
      <c r="A66" s="44">
        <f t="shared" si="41"/>
        <v>44529</v>
      </c>
      <c r="B66" s="50">
        <f t="shared" si="39"/>
        <v>1</v>
      </c>
      <c r="C66" s="50">
        <v>0</v>
      </c>
      <c r="D66" s="54" t="e">
        <f t="shared" si="32"/>
        <v>#N/A</v>
      </c>
      <c r="E66" s="54" t="e">
        <f t="shared" si="33"/>
        <v>#N/A</v>
      </c>
      <c r="F66" s="54" t="e">
        <f t="shared" si="34"/>
        <v>#N/A</v>
      </c>
      <c r="G66" s="54" t="e">
        <f t="shared" si="35"/>
        <v>#N/A</v>
      </c>
      <c r="H66" s="54" t="e">
        <f t="shared" si="36"/>
        <v>#N/A</v>
      </c>
      <c r="I66" s="50" t="e">
        <f t="shared" si="40"/>
        <v>#N/A</v>
      </c>
    </row>
    <row r="67" spans="1:9" ht="15">
      <c r="A67" s="44">
        <f t="shared" si="41"/>
        <v>44530</v>
      </c>
      <c r="B67" s="50">
        <f t="shared" si="39"/>
        <v>1</v>
      </c>
      <c r="C67" s="50">
        <v>0</v>
      </c>
      <c r="D67" s="54" t="e">
        <f t="shared" si="32"/>
        <v>#N/A</v>
      </c>
      <c r="E67" s="54" t="e">
        <f t="shared" si="33"/>
        <v>#N/A</v>
      </c>
      <c r="F67" s="54" t="e">
        <f t="shared" si="34"/>
        <v>#N/A</v>
      </c>
      <c r="G67" s="54" t="e">
        <f t="shared" si="35"/>
        <v>#N/A</v>
      </c>
      <c r="H67" s="54" t="e">
        <f t="shared" si="36"/>
        <v>#N/A</v>
      </c>
      <c r="I67" s="50" t="e">
        <f t="shared" si="40"/>
        <v>#N/A</v>
      </c>
    </row>
    <row r="68" spans="1:9" ht="15">
      <c r="A68" s="44">
        <f t="shared" si="41"/>
        <v>44531</v>
      </c>
      <c r="B68" s="50">
        <f t="shared" si="39"/>
        <v>1</v>
      </c>
      <c r="C68" s="50">
        <v>0</v>
      </c>
      <c r="D68" s="54" t="e">
        <f t="shared" si="32"/>
        <v>#N/A</v>
      </c>
      <c r="E68" s="54" t="e">
        <f t="shared" si="33"/>
        <v>#N/A</v>
      </c>
      <c r="F68" s="54" t="e">
        <f t="shared" si="34"/>
        <v>#N/A</v>
      </c>
      <c r="G68" s="54" t="e">
        <f t="shared" si="35"/>
        <v>#N/A</v>
      </c>
      <c r="H68" s="54" t="e">
        <f t="shared" si="36"/>
        <v>#N/A</v>
      </c>
      <c r="I68" s="50" t="e">
        <f t="shared" si="40"/>
        <v>#N/A</v>
      </c>
    </row>
    <row r="69" spans="1:9" ht="15">
      <c r="A69" s="44">
        <f t="shared" si="41"/>
        <v>44532</v>
      </c>
      <c r="B69" s="50">
        <f t="shared" si="39"/>
        <v>1</v>
      </c>
      <c r="C69" s="50">
        <v>0</v>
      </c>
      <c r="D69" s="54" t="e">
        <f t="shared" si="32"/>
        <v>#N/A</v>
      </c>
      <c r="E69" s="54" t="e">
        <f t="shared" si="33"/>
        <v>#N/A</v>
      </c>
      <c r="F69" s="54" t="e">
        <f t="shared" si="34"/>
        <v>#N/A</v>
      </c>
      <c r="G69" s="54" t="e">
        <f t="shared" si="35"/>
        <v>#N/A</v>
      </c>
      <c r="H69" s="54" t="e">
        <f t="shared" si="36"/>
        <v>#N/A</v>
      </c>
      <c r="I69" s="50" t="e">
        <f t="shared" si="40"/>
        <v>#N/A</v>
      </c>
    </row>
    <row r="70" spans="1:9" ht="15">
      <c r="A70" s="44">
        <f t="shared" si="41"/>
        <v>44533</v>
      </c>
      <c r="B70" s="50">
        <f t="shared" si="39"/>
        <v>1</v>
      </c>
      <c r="C70" s="50">
        <v>0</v>
      </c>
      <c r="D70" s="54" t="e">
        <f t="shared" si="32"/>
        <v>#N/A</v>
      </c>
      <c r="E70" s="54" t="e">
        <f t="shared" si="33"/>
        <v>#N/A</v>
      </c>
      <c r="F70" s="54" t="e">
        <f t="shared" si="34"/>
        <v>#N/A</v>
      </c>
      <c r="G70" s="54" t="e">
        <f t="shared" si="35"/>
        <v>#N/A</v>
      </c>
      <c r="H70" s="54" t="e">
        <f t="shared" si="36"/>
        <v>#N/A</v>
      </c>
      <c r="I70" s="50" t="e">
        <f t="shared" si="40"/>
        <v>#N/A</v>
      </c>
    </row>
    <row r="71" spans="1:9" ht="15">
      <c r="A71" s="44">
        <f t="shared" si="41"/>
        <v>44534</v>
      </c>
      <c r="B71" s="50">
        <f t="shared" si="39"/>
        <v>1</v>
      </c>
      <c r="C71" s="50">
        <v>0</v>
      </c>
      <c r="D71" s="54" t="e">
        <f aca="true" t="shared" si="42" ref="D71">_xlfn.IFERROR((SUMPRODUCT(--(date=$A71),--(service="PISP"),--(used="Y"),response)/SUMPRODUCT(--(date=$A71),--(service="PISP"),--(used="Y"),volume)),NA())</f>
        <v>#N/A</v>
      </c>
      <c r="E71" s="54" t="e">
        <f aca="true" t="shared" si="43" ref="E71">_xlfn.IFERROR((SUMPRODUCT(--(date=$A71),--(service="PISP"),--(used="Y"),response)/SUMPRODUCT(--(date=$A71),--(service="PISP"),--(used="Y"),size)),NA())</f>
        <v>#N/A</v>
      </c>
      <c r="F71" s="54" t="e">
        <f aca="true" t="shared" si="44" ref="F71">_xlfn.IFERROR((SUMPRODUCT(--(date=$A71),--(service="AISP"),--(used="Y"),response)/SUMPRODUCT(--(date=$A71),--(service="AISP"),--(used="Y"),volume)),NA())</f>
        <v>#N/A</v>
      </c>
      <c r="G71" s="54" t="e">
        <f aca="true" t="shared" si="45" ref="G71">_xlfn.IFERROR((SUMPRODUCT(--(date=$A71),--(service="AISP"),--(used="Y"),response)/SUMPRODUCT(--(date=$A71),--(service="AISP"),--(used="Y"),size)),NA())</f>
        <v>#N/A</v>
      </c>
      <c r="H71" s="54" t="e">
        <f aca="true" t="shared" si="46" ref="H71">_xlfn.IFERROR((SUMPRODUCT(--(date=$A71),--(service="CoF"),--(used="Y"),response)/SUMPRODUCT(--(date=$A71),--(service="CoF"),--(used="Y"),volume)),NA())</f>
        <v>#N/A</v>
      </c>
      <c r="I71" s="50" t="e">
        <f t="shared" si="40"/>
        <v>#N/A</v>
      </c>
    </row>
    <row r="72" spans="1:9" ht="15">
      <c r="A72" s="44">
        <f t="shared" si="41"/>
        <v>44535</v>
      </c>
      <c r="B72" s="50">
        <f t="shared" si="39"/>
        <v>1</v>
      </c>
      <c r="C72" s="50">
        <v>0</v>
      </c>
      <c r="D72" s="54" t="e">
        <f aca="true" t="shared" si="47" ref="D72">_xlfn.IFERROR((SUMPRODUCT(--(date=$A72),--(service="PISP"),--(used="Y"),response)/SUMPRODUCT(--(date=$A72),--(service="PISP"),--(used="Y"),volume)),NA())</f>
        <v>#N/A</v>
      </c>
      <c r="E72" s="54" t="e">
        <f aca="true" t="shared" si="48" ref="E72">_xlfn.IFERROR((SUMPRODUCT(--(date=$A72),--(service="PISP"),--(used="Y"),response)/SUMPRODUCT(--(date=$A72),--(service="PISP"),--(used="Y"),size)),NA())</f>
        <v>#N/A</v>
      </c>
      <c r="F72" s="54" t="e">
        <f aca="true" t="shared" si="49" ref="F72">_xlfn.IFERROR((SUMPRODUCT(--(date=$A72),--(service="AISP"),--(used="Y"),response)/SUMPRODUCT(--(date=$A72),--(service="AISP"),--(used="Y"),volume)),NA())</f>
        <v>#N/A</v>
      </c>
      <c r="G72" s="54" t="e">
        <f aca="true" t="shared" si="50" ref="G72">_xlfn.IFERROR((SUMPRODUCT(--(date=$A72),--(service="AISP"),--(used="Y"),response)/SUMPRODUCT(--(date=$A72),--(service="AISP"),--(used="Y"),size)),NA())</f>
        <v>#N/A</v>
      </c>
      <c r="H72" s="54" t="e">
        <f aca="true" t="shared" si="51" ref="H72">_xlfn.IFERROR((SUMPRODUCT(--(date=$A72),--(service="CoF"),--(used="Y"),response)/SUMPRODUCT(--(date=$A72),--(service="CoF"),--(used="Y"),volume)),NA())</f>
        <v>#N/A</v>
      </c>
      <c r="I72" s="50" t="e">
        <f aca="true" t="shared" si="52" ref="I72">_xlfn.IFERROR((SUMIF(date,A72,error)/SUMIF(date,A72,volume)),NA())</f>
        <v>#N/A</v>
      </c>
    </row>
    <row r="73" spans="1:9" ht="15">
      <c r="A73" s="44">
        <f aca="true" t="shared" si="53" ref="A73">A72+1</f>
        <v>44536</v>
      </c>
      <c r="B73" s="50">
        <f aca="true" t="shared" si="54" ref="B73">IF(C73="",NA(),1-C73)</f>
        <v>1</v>
      </c>
      <c r="C73" s="50">
        <v>0</v>
      </c>
      <c r="D73" s="54" t="e">
        <f aca="true" t="shared" si="55" ref="D73:D98">_xlfn.IFERROR((SUMPRODUCT(--(date=$A73),--(service="PISP"),--(used="Y"),response)/SUMPRODUCT(--(date=$A73),--(service="PISP"),--(used="Y"),volume)),NA())</f>
        <v>#N/A</v>
      </c>
      <c r="E73" s="54" t="e">
        <f aca="true" t="shared" si="56" ref="E73:E98">_xlfn.IFERROR((SUMPRODUCT(--(date=$A73),--(service="PISP"),--(used="Y"),response)/SUMPRODUCT(--(date=$A73),--(service="PISP"),--(used="Y"),size)),NA())</f>
        <v>#N/A</v>
      </c>
      <c r="F73" s="54" t="e">
        <f aca="true" t="shared" si="57" ref="F73:F98">_xlfn.IFERROR((SUMPRODUCT(--(date=$A73),--(service="AISP"),--(used="Y"),response)/SUMPRODUCT(--(date=$A73),--(service="AISP"),--(used="Y"),volume)),NA())</f>
        <v>#N/A</v>
      </c>
      <c r="G73" s="54" t="e">
        <f aca="true" t="shared" si="58" ref="G73:G98">_xlfn.IFERROR((SUMPRODUCT(--(date=$A73),--(service="AISP"),--(used="Y"),response)/SUMPRODUCT(--(date=$A73),--(service="AISP"),--(used="Y"),size)),NA())</f>
        <v>#N/A</v>
      </c>
      <c r="H73" s="54" t="e">
        <f aca="true" t="shared" si="59" ref="H73:H98">_xlfn.IFERROR((SUMPRODUCT(--(date=$A73),--(service="CoF"),--(used="Y"),response)/SUMPRODUCT(--(date=$A73),--(service="CoF"),--(used="Y"),volume)),NA())</f>
        <v>#N/A</v>
      </c>
      <c r="I73" s="50" t="e">
        <f aca="true" t="shared" si="60" ref="I73">_xlfn.IFERROR((SUMIF(date,A73,error)/SUMIF(date,A73,volume)),NA())</f>
        <v>#N/A</v>
      </c>
    </row>
    <row r="74" spans="1:9" ht="15">
      <c r="A74" s="44">
        <f aca="true" t="shared" si="61" ref="A74">A73+1</f>
        <v>44537</v>
      </c>
      <c r="B74" s="50">
        <f aca="true" t="shared" si="62" ref="B74">IF(C74="",NA(),1-C74)</f>
        <v>1</v>
      </c>
      <c r="C74" s="50">
        <v>0</v>
      </c>
      <c r="D74" s="54" t="e">
        <f t="shared" si="55"/>
        <v>#N/A</v>
      </c>
      <c r="E74" s="54" t="e">
        <f t="shared" si="56"/>
        <v>#N/A</v>
      </c>
      <c r="F74" s="54" t="e">
        <f t="shared" si="57"/>
        <v>#N/A</v>
      </c>
      <c r="G74" s="54" t="e">
        <f t="shared" si="58"/>
        <v>#N/A</v>
      </c>
      <c r="H74" s="54" t="e">
        <f t="shared" si="59"/>
        <v>#N/A</v>
      </c>
      <c r="I74" s="50" t="e">
        <f aca="true" t="shared" si="63" ref="I74:I88">_xlfn.IFERROR((SUMIF(date,A74,error)/SUMIF(date,A74,volume)),NA())</f>
        <v>#N/A</v>
      </c>
    </row>
    <row r="75" spans="1:9" ht="15">
      <c r="A75" s="44">
        <f aca="true" t="shared" si="64" ref="A75:A98">A74+1</f>
        <v>44538</v>
      </c>
      <c r="B75" s="50">
        <f aca="true" t="shared" si="65" ref="B75:B88">IF(C75="",NA(),1-C75)</f>
        <v>1</v>
      </c>
      <c r="C75" s="50">
        <v>0</v>
      </c>
      <c r="D75" s="54" t="e">
        <f t="shared" si="55"/>
        <v>#N/A</v>
      </c>
      <c r="E75" s="54" t="e">
        <f t="shared" si="56"/>
        <v>#N/A</v>
      </c>
      <c r="F75" s="54" t="e">
        <f t="shared" si="57"/>
        <v>#N/A</v>
      </c>
      <c r="G75" s="54" t="e">
        <f t="shared" si="58"/>
        <v>#N/A</v>
      </c>
      <c r="H75" s="54" t="e">
        <f t="shared" si="59"/>
        <v>#N/A</v>
      </c>
      <c r="I75" s="50" t="e">
        <f t="shared" si="63"/>
        <v>#N/A</v>
      </c>
    </row>
    <row r="76" spans="1:9" ht="15">
      <c r="A76" s="44">
        <f t="shared" si="64"/>
        <v>44539</v>
      </c>
      <c r="B76" s="50">
        <f t="shared" si="65"/>
        <v>1</v>
      </c>
      <c r="C76" s="50">
        <v>0</v>
      </c>
      <c r="D76" s="54" t="e">
        <f t="shared" si="55"/>
        <v>#N/A</v>
      </c>
      <c r="E76" s="54" t="e">
        <f t="shared" si="56"/>
        <v>#N/A</v>
      </c>
      <c r="F76" s="54" t="e">
        <f t="shared" si="57"/>
        <v>#N/A</v>
      </c>
      <c r="G76" s="54" t="e">
        <f t="shared" si="58"/>
        <v>#N/A</v>
      </c>
      <c r="H76" s="54" t="e">
        <f t="shared" si="59"/>
        <v>#N/A</v>
      </c>
      <c r="I76" s="50" t="e">
        <f t="shared" si="63"/>
        <v>#N/A</v>
      </c>
    </row>
    <row r="77" spans="1:9" ht="15">
      <c r="A77" s="44">
        <f t="shared" si="64"/>
        <v>44540</v>
      </c>
      <c r="B77" s="50">
        <f t="shared" si="65"/>
        <v>1</v>
      </c>
      <c r="C77" s="50">
        <v>0</v>
      </c>
      <c r="D77" s="54" t="e">
        <f t="shared" si="55"/>
        <v>#N/A</v>
      </c>
      <c r="E77" s="54" t="e">
        <f t="shared" si="56"/>
        <v>#N/A</v>
      </c>
      <c r="F77" s="54" t="e">
        <f t="shared" si="57"/>
        <v>#N/A</v>
      </c>
      <c r="G77" s="54" t="e">
        <f t="shared" si="58"/>
        <v>#N/A</v>
      </c>
      <c r="H77" s="54" t="e">
        <f t="shared" si="59"/>
        <v>#N/A</v>
      </c>
      <c r="I77" s="50" t="e">
        <f t="shared" si="63"/>
        <v>#N/A</v>
      </c>
    </row>
    <row r="78" spans="1:9" ht="15">
      <c r="A78" s="44">
        <f t="shared" si="64"/>
        <v>44541</v>
      </c>
      <c r="B78" s="50">
        <f t="shared" si="65"/>
        <v>1</v>
      </c>
      <c r="C78" s="50">
        <v>0</v>
      </c>
      <c r="D78" s="54" t="e">
        <f t="shared" si="55"/>
        <v>#N/A</v>
      </c>
      <c r="E78" s="54" t="e">
        <f t="shared" si="56"/>
        <v>#N/A</v>
      </c>
      <c r="F78" s="54" t="e">
        <f t="shared" si="57"/>
        <v>#N/A</v>
      </c>
      <c r="G78" s="54" t="e">
        <f t="shared" si="58"/>
        <v>#N/A</v>
      </c>
      <c r="H78" s="54" t="e">
        <f t="shared" si="59"/>
        <v>#N/A</v>
      </c>
      <c r="I78" s="50" t="e">
        <f t="shared" si="63"/>
        <v>#N/A</v>
      </c>
    </row>
    <row r="79" spans="1:9" ht="15">
      <c r="A79" s="44">
        <f t="shared" si="64"/>
        <v>44542</v>
      </c>
      <c r="B79" s="50">
        <f t="shared" si="65"/>
        <v>1</v>
      </c>
      <c r="C79" s="50">
        <v>0</v>
      </c>
      <c r="D79" s="54" t="e">
        <f t="shared" si="55"/>
        <v>#N/A</v>
      </c>
      <c r="E79" s="54" t="e">
        <f t="shared" si="56"/>
        <v>#N/A</v>
      </c>
      <c r="F79" s="54" t="e">
        <f t="shared" si="57"/>
        <v>#N/A</v>
      </c>
      <c r="G79" s="54" t="e">
        <f t="shared" si="58"/>
        <v>#N/A</v>
      </c>
      <c r="H79" s="54" t="e">
        <f t="shared" si="59"/>
        <v>#N/A</v>
      </c>
      <c r="I79" s="50" t="e">
        <f t="shared" si="63"/>
        <v>#N/A</v>
      </c>
    </row>
    <row r="80" spans="1:9" ht="15">
      <c r="A80" s="44">
        <f t="shared" si="64"/>
        <v>44543</v>
      </c>
      <c r="B80" s="50">
        <f t="shared" si="65"/>
        <v>1</v>
      </c>
      <c r="C80" s="50">
        <v>0</v>
      </c>
      <c r="D80" s="54" t="e">
        <f t="shared" si="55"/>
        <v>#N/A</v>
      </c>
      <c r="E80" s="54" t="e">
        <f t="shared" si="56"/>
        <v>#N/A</v>
      </c>
      <c r="F80" s="54" t="e">
        <f t="shared" si="57"/>
        <v>#N/A</v>
      </c>
      <c r="G80" s="54" t="e">
        <f t="shared" si="58"/>
        <v>#N/A</v>
      </c>
      <c r="H80" s="54" t="e">
        <f t="shared" si="59"/>
        <v>#N/A</v>
      </c>
      <c r="I80" s="50" t="e">
        <f t="shared" si="63"/>
        <v>#N/A</v>
      </c>
    </row>
    <row r="81" spans="1:9" ht="15">
      <c r="A81" s="44">
        <f t="shared" si="64"/>
        <v>44544</v>
      </c>
      <c r="B81" s="50">
        <f t="shared" si="65"/>
        <v>1</v>
      </c>
      <c r="C81" s="50">
        <v>0</v>
      </c>
      <c r="D81" s="54" t="e">
        <f t="shared" si="55"/>
        <v>#N/A</v>
      </c>
      <c r="E81" s="54" t="e">
        <f t="shared" si="56"/>
        <v>#N/A</v>
      </c>
      <c r="F81" s="54" t="e">
        <f t="shared" si="57"/>
        <v>#N/A</v>
      </c>
      <c r="G81" s="54" t="e">
        <f t="shared" si="58"/>
        <v>#N/A</v>
      </c>
      <c r="H81" s="54" t="e">
        <f t="shared" si="59"/>
        <v>#N/A</v>
      </c>
      <c r="I81" s="50" t="e">
        <f t="shared" si="63"/>
        <v>#N/A</v>
      </c>
    </row>
    <row r="82" spans="1:9" ht="15">
      <c r="A82" s="44">
        <f t="shared" si="64"/>
        <v>44545</v>
      </c>
      <c r="B82" s="50">
        <f t="shared" si="65"/>
        <v>1</v>
      </c>
      <c r="C82" s="50">
        <v>0</v>
      </c>
      <c r="D82" s="54" t="e">
        <f t="shared" si="55"/>
        <v>#N/A</v>
      </c>
      <c r="E82" s="54" t="e">
        <f t="shared" si="56"/>
        <v>#N/A</v>
      </c>
      <c r="F82" s="54" t="e">
        <f t="shared" si="57"/>
        <v>#N/A</v>
      </c>
      <c r="G82" s="54" t="e">
        <f t="shared" si="58"/>
        <v>#N/A</v>
      </c>
      <c r="H82" s="54" t="e">
        <f t="shared" si="59"/>
        <v>#N/A</v>
      </c>
      <c r="I82" s="50" t="e">
        <f t="shared" si="63"/>
        <v>#N/A</v>
      </c>
    </row>
    <row r="83" spans="1:9" ht="15">
      <c r="A83" s="44">
        <f t="shared" si="64"/>
        <v>44546</v>
      </c>
      <c r="B83" s="50">
        <f t="shared" si="65"/>
        <v>1</v>
      </c>
      <c r="C83" s="50">
        <v>0</v>
      </c>
      <c r="D83" s="54" t="e">
        <f t="shared" si="55"/>
        <v>#N/A</v>
      </c>
      <c r="E83" s="54" t="e">
        <f t="shared" si="56"/>
        <v>#N/A</v>
      </c>
      <c r="F83" s="54" t="e">
        <f t="shared" si="57"/>
        <v>#N/A</v>
      </c>
      <c r="G83" s="54" t="e">
        <f t="shared" si="58"/>
        <v>#N/A</v>
      </c>
      <c r="H83" s="54" t="e">
        <f t="shared" si="59"/>
        <v>#N/A</v>
      </c>
      <c r="I83" s="50" t="e">
        <f t="shared" si="63"/>
        <v>#N/A</v>
      </c>
    </row>
    <row r="84" spans="1:9" ht="15">
      <c r="A84" s="44">
        <f t="shared" si="64"/>
        <v>44547</v>
      </c>
      <c r="B84" s="50">
        <f t="shared" si="65"/>
        <v>1</v>
      </c>
      <c r="C84" s="50">
        <v>0</v>
      </c>
      <c r="D84" s="54" t="e">
        <f t="shared" si="55"/>
        <v>#N/A</v>
      </c>
      <c r="E84" s="54" t="e">
        <f t="shared" si="56"/>
        <v>#N/A</v>
      </c>
      <c r="F84" s="54" t="e">
        <f t="shared" si="57"/>
        <v>#N/A</v>
      </c>
      <c r="G84" s="54" t="e">
        <f t="shared" si="58"/>
        <v>#N/A</v>
      </c>
      <c r="H84" s="54" t="e">
        <f t="shared" si="59"/>
        <v>#N/A</v>
      </c>
      <c r="I84" s="50" t="e">
        <f t="shared" si="63"/>
        <v>#N/A</v>
      </c>
    </row>
    <row r="85" spans="1:9" ht="15">
      <c r="A85" s="44">
        <f t="shared" si="64"/>
        <v>44548</v>
      </c>
      <c r="B85" s="50">
        <f t="shared" si="65"/>
        <v>1</v>
      </c>
      <c r="C85" s="50">
        <v>0</v>
      </c>
      <c r="D85" s="54" t="e">
        <f t="shared" si="55"/>
        <v>#N/A</v>
      </c>
      <c r="E85" s="54" t="e">
        <f t="shared" si="56"/>
        <v>#N/A</v>
      </c>
      <c r="F85" s="54" t="e">
        <f t="shared" si="57"/>
        <v>#N/A</v>
      </c>
      <c r="G85" s="54" t="e">
        <f t="shared" si="58"/>
        <v>#N/A</v>
      </c>
      <c r="H85" s="54" t="e">
        <f t="shared" si="59"/>
        <v>#N/A</v>
      </c>
      <c r="I85" s="50" t="e">
        <f t="shared" si="63"/>
        <v>#N/A</v>
      </c>
    </row>
    <row r="86" spans="1:9" ht="15">
      <c r="A86" s="44">
        <f t="shared" si="64"/>
        <v>44549</v>
      </c>
      <c r="B86" s="50">
        <f t="shared" si="65"/>
        <v>1</v>
      </c>
      <c r="C86" s="50">
        <v>0</v>
      </c>
      <c r="D86" s="54" t="e">
        <f t="shared" si="55"/>
        <v>#N/A</v>
      </c>
      <c r="E86" s="54" t="e">
        <f t="shared" si="56"/>
        <v>#N/A</v>
      </c>
      <c r="F86" s="54" t="e">
        <f t="shared" si="57"/>
        <v>#N/A</v>
      </c>
      <c r="G86" s="54" t="e">
        <f t="shared" si="58"/>
        <v>#N/A</v>
      </c>
      <c r="H86" s="54" t="e">
        <f t="shared" si="59"/>
        <v>#N/A</v>
      </c>
      <c r="I86" s="50" t="e">
        <f t="shared" si="63"/>
        <v>#N/A</v>
      </c>
    </row>
    <row r="87" spans="1:9" ht="15">
      <c r="A87" s="44">
        <f t="shared" si="64"/>
        <v>44550</v>
      </c>
      <c r="B87" s="50">
        <f t="shared" si="65"/>
        <v>1</v>
      </c>
      <c r="C87" s="50">
        <v>0</v>
      </c>
      <c r="D87" s="54" t="e">
        <f t="shared" si="55"/>
        <v>#N/A</v>
      </c>
      <c r="E87" s="54" t="e">
        <f t="shared" si="56"/>
        <v>#N/A</v>
      </c>
      <c r="F87" s="54" t="e">
        <f t="shared" si="57"/>
        <v>#N/A</v>
      </c>
      <c r="G87" s="54" t="e">
        <f t="shared" si="58"/>
        <v>#N/A</v>
      </c>
      <c r="H87" s="54" t="e">
        <f t="shared" si="59"/>
        <v>#N/A</v>
      </c>
      <c r="I87" s="50" t="e">
        <f t="shared" si="63"/>
        <v>#N/A</v>
      </c>
    </row>
    <row r="88" spans="1:9" ht="15">
      <c r="A88" s="44">
        <f t="shared" si="64"/>
        <v>44551</v>
      </c>
      <c r="B88" s="50">
        <f t="shared" si="65"/>
        <v>1</v>
      </c>
      <c r="C88" s="50">
        <v>0</v>
      </c>
      <c r="D88" s="54" t="e">
        <f t="shared" si="55"/>
        <v>#N/A</v>
      </c>
      <c r="E88" s="54" t="e">
        <f t="shared" si="56"/>
        <v>#N/A</v>
      </c>
      <c r="F88" s="54" t="e">
        <f t="shared" si="57"/>
        <v>#N/A</v>
      </c>
      <c r="G88" s="54" t="e">
        <f t="shared" si="58"/>
        <v>#N/A</v>
      </c>
      <c r="H88" s="54" t="e">
        <f t="shared" si="59"/>
        <v>#N/A</v>
      </c>
      <c r="I88" s="50" t="e">
        <f t="shared" si="63"/>
        <v>#N/A</v>
      </c>
    </row>
    <row r="89" spans="1:9" ht="15">
      <c r="A89" s="44">
        <f t="shared" si="64"/>
        <v>44552</v>
      </c>
      <c r="B89" s="50">
        <f aca="true" t="shared" si="66" ref="B89">IF(C89="",NA(),1-C89)</f>
        <v>1</v>
      </c>
      <c r="C89" s="50">
        <v>0</v>
      </c>
      <c r="D89" s="54" t="e">
        <f t="shared" si="55"/>
        <v>#N/A</v>
      </c>
      <c r="E89" s="54" t="e">
        <f t="shared" si="56"/>
        <v>#N/A</v>
      </c>
      <c r="F89" s="54" t="e">
        <f t="shared" si="57"/>
        <v>#N/A</v>
      </c>
      <c r="G89" s="54" t="e">
        <f t="shared" si="58"/>
        <v>#N/A</v>
      </c>
      <c r="H89" s="54" t="e">
        <f t="shared" si="59"/>
        <v>#N/A</v>
      </c>
      <c r="I89" s="50" t="e">
        <f aca="true" t="shared" si="67" ref="I89">_xlfn.IFERROR((SUMIF(date,A89,error)/SUMIF(date,A89,volume)),NA())</f>
        <v>#N/A</v>
      </c>
    </row>
    <row r="90" spans="1:9" ht="15">
      <c r="A90" s="44">
        <f t="shared" si="64"/>
        <v>44553</v>
      </c>
      <c r="B90" s="50">
        <f aca="true" t="shared" si="68" ref="B90">IF(C90="",NA(),1-C90)</f>
        <v>1</v>
      </c>
      <c r="C90" s="50">
        <v>0</v>
      </c>
      <c r="D90" s="54" t="e">
        <f t="shared" si="55"/>
        <v>#N/A</v>
      </c>
      <c r="E90" s="54" t="e">
        <f t="shared" si="56"/>
        <v>#N/A</v>
      </c>
      <c r="F90" s="54" t="e">
        <f t="shared" si="57"/>
        <v>#N/A</v>
      </c>
      <c r="G90" s="54" t="e">
        <f t="shared" si="58"/>
        <v>#N/A</v>
      </c>
      <c r="H90" s="54" t="e">
        <f t="shared" si="59"/>
        <v>#N/A</v>
      </c>
      <c r="I90" s="50" t="e">
        <f aca="true" t="shared" si="69" ref="I90">_xlfn.IFERROR((SUMIF(date,A90,error)/SUMIF(date,A90,volume)),NA())</f>
        <v>#N/A</v>
      </c>
    </row>
    <row r="91" spans="1:9" ht="15">
      <c r="A91" s="44">
        <f t="shared" si="64"/>
        <v>44554</v>
      </c>
      <c r="B91" s="50">
        <f aca="true" t="shared" si="70" ref="B91:B98">IF(C91="",NA(),1-C91)</f>
        <v>1</v>
      </c>
      <c r="C91" s="50">
        <v>0</v>
      </c>
      <c r="D91" s="54" t="e">
        <f t="shared" si="55"/>
        <v>#N/A</v>
      </c>
      <c r="E91" s="54" t="e">
        <f t="shared" si="56"/>
        <v>#N/A</v>
      </c>
      <c r="F91" s="54" t="e">
        <f t="shared" si="57"/>
        <v>#N/A</v>
      </c>
      <c r="G91" s="54" t="e">
        <f t="shared" si="58"/>
        <v>#N/A</v>
      </c>
      <c r="H91" s="54" t="e">
        <f t="shared" si="59"/>
        <v>#N/A</v>
      </c>
      <c r="I91" s="50" t="e">
        <f aca="true" t="shared" si="71" ref="I91:I96">_xlfn.IFERROR((SUMIF(date,A91,error)/SUMIF(date,A91,volume)),NA())</f>
        <v>#N/A</v>
      </c>
    </row>
    <row r="92" spans="1:9" ht="15">
      <c r="A92" s="44">
        <f t="shared" si="64"/>
        <v>44555</v>
      </c>
      <c r="B92" s="50">
        <f t="shared" si="70"/>
        <v>1</v>
      </c>
      <c r="C92" s="50">
        <v>0</v>
      </c>
      <c r="D92" s="54" t="e">
        <f t="shared" si="55"/>
        <v>#N/A</v>
      </c>
      <c r="E92" s="54" t="e">
        <f t="shared" si="56"/>
        <v>#N/A</v>
      </c>
      <c r="F92" s="54" t="e">
        <f t="shared" si="57"/>
        <v>#N/A</v>
      </c>
      <c r="G92" s="54" t="e">
        <f t="shared" si="58"/>
        <v>#N/A</v>
      </c>
      <c r="H92" s="54" t="e">
        <f t="shared" si="59"/>
        <v>#N/A</v>
      </c>
      <c r="I92" s="50" t="e">
        <f t="shared" si="71"/>
        <v>#N/A</v>
      </c>
    </row>
    <row r="93" spans="1:9" ht="15">
      <c r="A93" s="44">
        <f t="shared" si="64"/>
        <v>44556</v>
      </c>
      <c r="B93" s="50">
        <f t="shared" si="70"/>
        <v>1</v>
      </c>
      <c r="C93" s="50">
        <v>0</v>
      </c>
      <c r="D93" s="54" t="e">
        <f t="shared" si="55"/>
        <v>#N/A</v>
      </c>
      <c r="E93" s="54" t="e">
        <f t="shared" si="56"/>
        <v>#N/A</v>
      </c>
      <c r="F93" s="54" t="e">
        <f t="shared" si="57"/>
        <v>#N/A</v>
      </c>
      <c r="G93" s="54" t="e">
        <f t="shared" si="58"/>
        <v>#N/A</v>
      </c>
      <c r="H93" s="54" t="e">
        <f t="shared" si="59"/>
        <v>#N/A</v>
      </c>
      <c r="I93" s="50" t="e">
        <f t="shared" si="71"/>
        <v>#N/A</v>
      </c>
    </row>
    <row r="94" spans="1:9" ht="15">
      <c r="A94" s="44">
        <f t="shared" si="64"/>
        <v>44557</v>
      </c>
      <c r="B94" s="50">
        <f t="shared" si="70"/>
        <v>1</v>
      </c>
      <c r="C94" s="50">
        <v>0</v>
      </c>
      <c r="D94" s="54" t="e">
        <f t="shared" si="55"/>
        <v>#N/A</v>
      </c>
      <c r="E94" s="54" t="e">
        <f t="shared" si="56"/>
        <v>#N/A</v>
      </c>
      <c r="F94" s="54" t="e">
        <f t="shared" si="57"/>
        <v>#N/A</v>
      </c>
      <c r="G94" s="54" t="e">
        <f t="shared" si="58"/>
        <v>#N/A</v>
      </c>
      <c r="H94" s="54" t="e">
        <f t="shared" si="59"/>
        <v>#N/A</v>
      </c>
      <c r="I94" s="50" t="e">
        <f t="shared" si="71"/>
        <v>#N/A</v>
      </c>
    </row>
    <row r="95" spans="1:9" ht="15">
      <c r="A95" s="44">
        <f t="shared" si="64"/>
        <v>44558</v>
      </c>
      <c r="B95" s="50">
        <f t="shared" si="70"/>
        <v>1</v>
      </c>
      <c r="C95" s="50">
        <v>0</v>
      </c>
      <c r="D95" s="54" t="e">
        <f t="shared" si="55"/>
        <v>#N/A</v>
      </c>
      <c r="E95" s="54" t="e">
        <f t="shared" si="56"/>
        <v>#N/A</v>
      </c>
      <c r="F95" s="54" t="e">
        <f t="shared" si="57"/>
        <v>#N/A</v>
      </c>
      <c r="G95" s="54" t="e">
        <f t="shared" si="58"/>
        <v>#N/A</v>
      </c>
      <c r="H95" s="54" t="e">
        <f t="shared" si="59"/>
        <v>#N/A</v>
      </c>
      <c r="I95" s="50" t="e">
        <f t="shared" si="71"/>
        <v>#N/A</v>
      </c>
    </row>
    <row r="96" spans="1:9" ht="15">
      <c r="A96" s="44">
        <f t="shared" si="64"/>
        <v>44559</v>
      </c>
      <c r="B96" s="50">
        <f t="shared" si="70"/>
        <v>1</v>
      </c>
      <c r="C96" s="50">
        <v>0</v>
      </c>
      <c r="D96" s="54" t="e">
        <f t="shared" si="55"/>
        <v>#N/A</v>
      </c>
      <c r="E96" s="54" t="e">
        <f t="shared" si="56"/>
        <v>#N/A</v>
      </c>
      <c r="F96" s="54" t="e">
        <f t="shared" si="57"/>
        <v>#N/A</v>
      </c>
      <c r="G96" s="54" t="e">
        <f t="shared" si="58"/>
        <v>#N/A</v>
      </c>
      <c r="H96" s="54" t="e">
        <f t="shared" si="59"/>
        <v>#N/A</v>
      </c>
      <c r="I96" s="50" t="e">
        <f t="shared" si="71"/>
        <v>#N/A</v>
      </c>
    </row>
    <row r="97" spans="1:9" ht="15">
      <c r="A97" s="44">
        <f t="shared" si="64"/>
        <v>44560</v>
      </c>
      <c r="B97" s="50">
        <f t="shared" si="70"/>
        <v>1</v>
      </c>
      <c r="C97" s="50">
        <v>0</v>
      </c>
      <c r="D97" s="54" t="e">
        <f t="shared" si="55"/>
        <v>#N/A</v>
      </c>
      <c r="E97" s="54" t="e">
        <f t="shared" si="56"/>
        <v>#N/A</v>
      </c>
      <c r="F97" s="54" t="e">
        <f t="shared" si="57"/>
        <v>#N/A</v>
      </c>
      <c r="G97" s="54" t="e">
        <f t="shared" si="58"/>
        <v>#N/A</v>
      </c>
      <c r="H97" s="54" t="e">
        <f t="shared" si="59"/>
        <v>#N/A</v>
      </c>
      <c r="I97" s="50" t="e">
        <f aca="true" t="shared" si="72" ref="I97">_xlfn.IFERROR((SUMIF(date,A97,error)/SUMIF(date,A97,volume)),NA())</f>
        <v>#N/A</v>
      </c>
    </row>
    <row r="98" spans="1:9" ht="15">
      <c r="A98" s="44">
        <f t="shared" si="64"/>
        <v>44561</v>
      </c>
      <c r="B98" s="50">
        <f t="shared" si="70"/>
        <v>1</v>
      </c>
      <c r="C98" s="50">
        <v>0</v>
      </c>
      <c r="D98" s="54" t="e">
        <f t="shared" si="55"/>
        <v>#N/A</v>
      </c>
      <c r="E98" s="54" t="e">
        <f t="shared" si="56"/>
        <v>#N/A</v>
      </c>
      <c r="F98" s="54" t="e">
        <f t="shared" si="57"/>
        <v>#N/A</v>
      </c>
      <c r="G98" s="54" t="e">
        <f t="shared" si="58"/>
        <v>#N/A</v>
      </c>
      <c r="H98" s="54" t="e">
        <f t="shared" si="59"/>
        <v>#N/A</v>
      </c>
      <c r="I98" s="50" t="e">
        <f>_xlfn.IFERROR((SUMIF(date,A98,error)/SUMIF(date,A98,volume)),NA())</f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workbookViewId="0" topLeftCell="A1">
      <pane ySplit="7" topLeftCell="A8" activePane="bottomLeft" state="frozen"/>
      <selection pane="bottomLeft" activeCell="D1" sqref="D1"/>
    </sheetView>
  </sheetViews>
  <sheetFormatPr defaultColWidth="8.710937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8.7109375" style="39" customWidth="1"/>
  </cols>
  <sheetData>
    <row r="1" spans="1:5" s="33" customFormat="1" ht="23.25">
      <c r="A1" s="40" t="s">
        <v>73</v>
      </c>
      <c r="B1" s="41"/>
      <c r="C1" s="41"/>
      <c r="D1" s="42"/>
      <c r="E1" s="42"/>
    </row>
    <row r="3" spans="1:5" ht="15">
      <c r="A3" s="43" t="s">
        <v>50</v>
      </c>
      <c r="B3" s="74" t="str">
        <f>Data!B3</f>
        <v>ICBC</v>
      </c>
      <c r="C3" s="74"/>
      <c r="D3" s="74"/>
      <c r="E3" s="74"/>
    </row>
    <row r="4" spans="1:5" ht="15">
      <c r="A4" s="43" t="s">
        <v>52</v>
      </c>
      <c r="B4" s="73" t="s">
        <v>74</v>
      </c>
      <c r="C4" s="74"/>
      <c r="D4" s="74"/>
      <c r="E4" s="74"/>
    </row>
    <row r="5" spans="1:11" s="34" customFormat="1" ht="15">
      <c r="A5" s="43" t="s">
        <v>54</v>
      </c>
      <c r="B5" s="44">
        <v>44470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64</v>
      </c>
      <c r="C7" s="48" t="s">
        <v>75</v>
      </c>
      <c r="D7" s="49" t="s">
        <v>76</v>
      </c>
      <c r="E7" s="49" t="s">
        <v>68</v>
      </c>
      <c r="G7" s="35" t="s">
        <v>72</v>
      </c>
    </row>
    <row r="8" spans="1:7" ht="15">
      <c r="A8" s="44">
        <f>B5</f>
        <v>44470</v>
      </c>
      <c r="B8" s="50">
        <f aca="true" t="shared" si="0" ref="B8">IF(C8="",NA(),1-C8)</f>
        <v>1</v>
      </c>
      <c r="C8" s="50">
        <v>0</v>
      </c>
      <c r="D8" s="53">
        <v>556.91</v>
      </c>
      <c r="E8" s="53">
        <v>468.21</v>
      </c>
      <c r="G8" s="39">
        <f>MONTH(A8)</f>
        <v>10</v>
      </c>
    </row>
    <row r="9" spans="1:7" ht="15">
      <c r="A9" s="44">
        <f>A8+1</f>
        <v>44471</v>
      </c>
      <c r="B9" s="50">
        <f aca="true" t="shared" si="1" ref="B9">IF(C9="",NA(),1-C9)</f>
        <v>1</v>
      </c>
      <c r="C9" s="50">
        <v>0</v>
      </c>
      <c r="D9" s="53">
        <v>483.24</v>
      </c>
      <c r="E9" s="53">
        <v>410.12</v>
      </c>
      <c r="G9" s="39">
        <f aca="true" t="shared" si="2" ref="G9">MONTH(A9)</f>
        <v>10</v>
      </c>
    </row>
    <row r="10" spans="1:5" ht="15">
      <c r="A10" s="44">
        <f aca="true" t="shared" si="3" ref="A10">A9+1</f>
        <v>44472</v>
      </c>
      <c r="B10" s="50">
        <f aca="true" t="shared" si="4" ref="B10:B40">IF(C10="",NA(),1-C10)</f>
        <v>1</v>
      </c>
      <c r="C10" s="50">
        <v>0</v>
      </c>
      <c r="D10" s="53">
        <v>456.32</v>
      </c>
      <c r="E10" s="53">
        <v>415.31</v>
      </c>
    </row>
    <row r="11" spans="1:5" ht="15">
      <c r="A11" s="44">
        <f aca="true" t="shared" si="5" ref="A11">A10+1</f>
        <v>44473</v>
      </c>
      <c r="B11" s="50">
        <f t="shared" si="4"/>
        <v>1</v>
      </c>
      <c r="C11" s="50">
        <v>0</v>
      </c>
      <c r="D11" s="53">
        <v>591.22</v>
      </c>
      <c r="E11" s="53">
        <v>565.09</v>
      </c>
    </row>
    <row r="12" spans="1:5" ht="15">
      <c r="A12" s="44">
        <f aca="true" t="shared" si="6" ref="A12:A42">A11+1</f>
        <v>44474</v>
      </c>
      <c r="B12" s="50">
        <f t="shared" si="4"/>
        <v>1</v>
      </c>
      <c r="C12" s="50">
        <v>0</v>
      </c>
      <c r="D12" s="53">
        <v>591.39</v>
      </c>
      <c r="E12" s="53">
        <v>494.72</v>
      </c>
    </row>
    <row r="13" spans="1:5" ht="15">
      <c r="A13" s="44">
        <f t="shared" si="6"/>
        <v>44475</v>
      </c>
      <c r="B13" s="50">
        <f t="shared" si="4"/>
        <v>1</v>
      </c>
      <c r="C13" s="50">
        <v>0</v>
      </c>
      <c r="D13" s="53">
        <v>581.32</v>
      </c>
      <c r="E13" s="53">
        <v>470.81</v>
      </c>
    </row>
    <row r="14" spans="1:5" ht="15">
      <c r="A14" s="44">
        <f t="shared" si="6"/>
        <v>44476</v>
      </c>
      <c r="B14" s="50">
        <f t="shared" si="4"/>
        <v>1</v>
      </c>
      <c r="C14" s="50">
        <v>0</v>
      </c>
      <c r="D14" s="53">
        <v>577.02</v>
      </c>
      <c r="E14" s="53">
        <v>473.65</v>
      </c>
    </row>
    <row r="15" spans="1:5" ht="15">
      <c r="A15" s="44">
        <f t="shared" si="6"/>
        <v>44477</v>
      </c>
      <c r="B15" s="50">
        <f t="shared" si="4"/>
        <v>1</v>
      </c>
      <c r="C15" s="50">
        <v>0</v>
      </c>
      <c r="D15" s="53">
        <v>657.82</v>
      </c>
      <c r="E15" s="53">
        <v>555.82</v>
      </c>
    </row>
    <row r="16" spans="1:5" ht="15">
      <c r="A16" s="44">
        <f t="shared" si="6"/>
        <v>44478</v>
      </c>
      <c r="B16" s="50">
        <f t="shared" si="4"/>
        <v>1</v>
      </c>
      <c r="C16" s="50">
        <v>0</v>
      </c>
      <c r="D16" s="53">
        <v>543.87</v>
      </c>
      <c r="E16" s="53">
        <v>525.29</v>
      </c>
    </row>
    <row r="17" spans="1:5" ht="15">
      <c r="A17" s="44">
        <f t="shared" si="6"/>
        <v>44479</v>
      </c>
      <c r="B17" s="50">
        <f t="shared" si="4"/>
        <v>1</v>
      </c>
      <c r="C17" s="50">
        <v>0</v>
      </c>
      <c r="D17" s="53">
        <v>673.98</v>
      </c>
      <c r="E17" s="53">
        <v>591.42</v>
      </c>
    </row>
    <row r="18" spans="1:5" ht="15">
      <c r="A18" s="44">
        <f t="shared" si="6"/>
        <v>44480</v>
      </c>
      <c r="B18" s="50">
        <f t="shared" si="4"/>
        <v>1</v>
      </c>
      <c r="C18" s="50">
        <v>0</v>
      </c>
      <c r="D18" s="53">
        <v>643.21</v>
      </c>
      <c r="E18" s="53">
        <v>591.1</v>
      </c>
    </row>
    <row r="19" spans="1:5" ht="15">
      <c r="A19" s="44">
        <f t="shared" si="6"/>
        <v>44481</v>
      </c>
      <c r="B19" s="50">
        <f t="shared" si="4"/>
        <v>1</v>
      </c>
      <c r="C19" s="50">
        <v>0</v>
      </c>
      <c r="D19" s="53">
        <v>563.23</v>
      </c>
      <c r="E19" s="53">
        <v>547.53</v>
      </c>
    </row>
    <row r="20" spans="1:5" ht="15">
      <c r="A20" s="44">
        <f t="shared" si="6"/>
        <v>44482</v>
      </c>
      <c r="B20" s="50">
        <f t="shared" si="4"/>
        <v>1</v>
      </c>
      <c r="C20" s="50">
        <v>0</v>
      </c>
      <c r="D20" s="53">
        <v>544.28</v>
      </c>
      <c r="E20" s="53">
        <v>500.91</v>
      </c>
    </row>
    <row r="21" spans="1:5" ht="15">
      <c r="A21" s="44">
        <f t="shared" si="6"/>
        <v>44483</v>
      </c>
      <c r="B21" s="50">
        <f t="shared" si="4"/>
        <v>1</v>
      </c>
      <c r="C21" s="50">
        <v>0</v>
      </c>
      <c r="D21" s="53">
        <v>501.82</v>
      </c>
      <c r="E21" s="53">
        <v>439.19</v>
      </c>
    </row>
    <row r="22" spans="1:5" ht="15">
      <c r="A22" s="44">
        <f t="shared" si="6"/>
        <v>44484</v>
      </c>
      <c r="B22" s="50">
        <f t="shared" si="4"/>
        <v>1</v>
      </c>
      <c r="C22" s="50">
        <v>0</v>
      </c>
      <c r="D22" s="53">
        <v>654.34</v>
      </c>
      <c r="E22" s="53">
        <v>618.84</v>
      </c>
    </row>
    <row r="23" spans="1:5" ht="15">
      <c r="A23" s="44">
        <f t="shared" si="6"/>
        <v>44485</v>
      </c>
      <c r="B23" s="50">
        <f t="shared" si="4"/>
        <v>1</v>
      </c>
      <c r="C23" s="50">
        <v>0</v>
      </c>
      <c r="D23" s="53">
        <v>512.99</v>
      </c>
      <c r="E23" s="53">
        <v>506.39</v>
      </c>
    </row>
    <row r="24" spans="1:5" ht="15">
      <c r="A24" s="44">
        <f t="shared" si="6"/>
        <v>44486</v>
      </c>
      <c r="B24" s="50">
        <f t="shared" si="4"/>
        <v>1</v>
      </c>
      <c r="C24" s="50">
        <v>0</v>
      </c>
      <c r="D24" s="53">
        <v>700.98</v>
      </c>
      <c r="E24" s="53">
        <v>640.03</v>
      </c>
    </row>
    <row r="25" spans="1:5" ht="15">
      <c r="A25" s="44">
        <f t="shared" si="6"/>
        <v>44487</v>
      </c>
      <c r="B25" s="50">
        <f t="shared" si="4"/>
        <v>1</v>
      </c>
      <c r="C25" s="50">
        <v>0</v>
      </c>
      <c r="D25" s="53">
        <v>576.35</v>
      </c>
      <c r="E25" s="53">
        <v>578.43</v>
      </c>
    </row>
    <row r="26" spans="1:5" ht="15">
      <c r="A26" s="44">
        <f t="shared" si="6"/>
        <v>44488</v>
      </c>
      <c r="B26" s="50">
        <f t="shared" si="4"/>
        <v>1</v>
      </c>
      <c r="C26" s="50">
        <v>0</v>
      </c>
      <c r="D26" s="53">
        <v>650.23</v>
      </c>
      <c r="E26" s="53">
        <v>639.78</v>
      </c>
    </row>
    <row r="27" spans="1:5" ht="15">
      <c r="A27" s="44">
        <f t="shared" si="6"/>
        <v>44489</v>
      </c>
      <c r="B27" s="50">
        <f t="shared" si="4"/>
        <v>1</v>
      </c>
      <c r="C27" s="50">
        <v>0</v>
      </c>
      <c r="D27" s="53">
        <v>554.66</v>
      </c>
      <c r="E27" s="53">
        <v>505.25</v>
      </c>
    </row>
    <row r="28" spans="1:5" ht="15">
      <c r="A28" s="44">
        <f t="shared" si="6"/>
        <v>44490</v>
      </c>
      <c r="B28" s="50">
        <f t="shared" si="4"/>
        <v>1</v>
      </c>
      <c r="C28" s="50">
        <v>0</v>
      </c>
      <c r="D28" s="53">
        <v>687.78</v>
      </c>
      <c r="E28" s="53">
        <v>617.69</v>
      </c>
    </row>
    <row r="29" spans="1:5" ht="15">
      <c r="A29" s="44">
        <f t="shared" si="6"/>
        <v>44491</v>
      </c>
      <c r="B29" s="50">
        <f t="shared" si="4"/>
        <v>1</v>
      </c>
      <c r="C29" s="50">
        <v>0</v>
      </c>
      <c r="D29" s="53">
        <v>563.87</v>
      </c>
      <c r="E29" s="53">
        <v>486.48</v>
      </c>
    </row>
    <row r="30" spans="1:5" ht="15">
      <c r="A30" s="44">
        <f t="shared" si="6"/>
        <v>44492</v>
      </c>
      <c r="B30" s="50">
        <f t="shared" si="4"/>
        <v>1</v>
      </c>
      <c r="C30" s="50">
        <v>0</v>
      </c>
      <c r="D30" s="53">
        <v>672.45</v>
      </c>
      <c r="E30" s="53">
        <v>582.06</v>
      </c>
    </row>
    <row r="31" spans="1:5" ht="15">
      <c r="A31" s="44">
        <f t="shared" si="6"/>
        <v>44493</v>
      </c>
      <c r="B31" s="50">
        <f t="shared" si="4"/>
        <v>1</v>
      </c>
      <c r="C31" s="50">
        <v>0</v>
      </c>
      <c r="D31" s="53">
        <v>693.32</v>
      </c>
      <c r="E31" s="53">
        <v>677.02</v>
      </c>
    </row>
    <row r="32" spans="1:5" ht="15">
      <c r="A32" s="44">
        <f t="shared" si="6"/>
        <v>44494</v>
      </c>
      <c r="B32" s="50">
        <f t="shared" si="4"/>
        <v>1</v>
      </c>
      <c r="C32" s="50">
        <v>0</v>
      </c>
      <c r="D32" s="53">
        <v>576.88</v>
      </c>
      <c r="E32" s="53">
        <v>569.75</v>
      </c>
    </row>
    <row r="33" spans="1:5" ht="15">
      <c r="A33" s="44">
        <f t="shared" si="6"/>
        <v>44495</v>
      </c>
      <c r="B33" s="50">
        <f t="shared" si="4"/>
        <v>1</v>
      </c>
      <c r="C33" s="50">
        <v>0</v>
      </c>
      <c r="D33" s="53">
        <v>673.34</v>
      </c>
      <c r="E33" s="53">
        <v>446.79</v>
      </c>
    </row>
    <row r="34" spans="1:5" ht="15">
      <c r="A34" s="44">
        <f t="shared" si="6"/>
        <v>44496</v>
      </c>
      <c r="B34" s="50">
        <f t="shared" si="4"/>
        <v>1</v>
      </c>
      <c r="C34" s="50">
        <v>0</v>
      </c>
      <c r="D34" s="53">
        <v>543.34</v>
      </c>
      <c r="E34" s="53">
        <v>509.01</v>
      </c>
    </row>
    <row r="35" spans="1:5" ht="15">
      <c r="A35" s="44">
        <f t="shared" si="6"/>
        <v>44497</v>
      </c>
      <c r="B35" s="50">
        <f t="shared" si="4"/>
        <v>1</v>
      </c>
      <c r="C35" s="50">
        <v>0</v>
      </c>
      <c r="D35" s="53">
        <v>673.29</v>
      </c>
      <c r="E35" s="53">
        <v>658.05</v>
      </c>
    </row>
    <row r="36" spans="1:5" ht="15">
      <c r="A36" s="44">
        <f t="shared" si="6"/>
        <v>44498</v>
      </c>
      <c r="B36" s="50">
        <f t="shared" si="4"/>
        <v>1</v>
      </c>
      <c r="C36" s="50">
        <v>0</v>
      </c>
      <c r="D36" s="53">
        <v>653.34</v>
      </c>
      <c r="E36" s="53">
        <v>545.36</v>
      </c>
    </row>
    <row r="37" spans="1:5" ht="15">
      <c r="A37" s="44">
        <f t="shared" si="6"/>
        <v>44499</v>
      </c>
      <c r="B37" s="50">
        <f t="shared" si="4"/>
        <v>1</v>
      </c>
      <c r="C37" s="50">
        <v>0</v>
      </c>
      <c r="D37" s="53">
        <v>543.23</v>
      </c>
      <c r="E37" s="53">
        <v>514.15</v>
      </c>
    </row>
    <row r="38" spans="1:5" ht="15">
      <c r="A38" s="44">
        <f t="shared" si="6"/>
        <v>44500</v>
      </c>
      <c r="B38" s="50">
        <f t="shared" si="4"/>
        <v>1</v>
      </c>
      <c r="C38" s="50">
        <v>0</v>
      </c>
      <c r="D38" s="53">
        <v>693.23</v>
      </c>
      <c r="E38" s="53">
        <v>620.79</v>
      </c>
    </row>
    <row r="39" spans="1:5" ht="15">
      <c r="A39" s="44">
        <f t="shared" si="6"/>
        <v>44501</v>
      </c>
      <c r="B39" s="50">
        <f t="shared" si="4"/>
        <v>1</v>
      </c>
      <c r="C39" s="50">
        <v>0</v>
      </c>
      <c r="D39" s="53">
        <v>573.23</v>
      </c>
      <c r="E39" s="53">
        <v>527.92</v>
      </c>
    </row>
    <row r="40" spans="1:5" ht="15">
      <c r="A40" s="44">
        <f t="shared" si="6"/>
        <v>44502</v>
      </c>
      <c r="B40" s="50">
        <f t="shared" si="4"/>
        <v>1</v>
      </c>
      <c r="C40" s="50">
        <v>0</v>
      </c>
      <c r="D40" s="53">
        <v>546.71</v>
      </c>
      <c r="E40" s="53">
        <v>532.03</v>
      </c>
    </row>
    <row r="41" spans="1:5" ht="15">
      <c r="A41" s="44">
        <f t="shared" si="6"/>
        <v>44503</v>
      </c>
      <c r="B41" s="50">
        <f aca="true" t="shared" si="7" ref="B41">IF(C41="",NA(),1-C41)</f>
        <v>1</v>
      </c>
      <c r="C41" s="50">
        <v>0</v>
      </c>
      <c r="D41" s="53">
        <v>573.23</v>
      </c>
      <c r="E41" s="53">
        <v>541.86</v>
      </c>
    </row>
    <row r="42" spans="1:5" ht="15">
      <c r="A42" s="44">
        <f t="shared" si="6"/>
        <v>44504</v>
      </c>
      <c r="B42" s="50">
        <f aca="true" t="shared" si="8" ref="B42:B71">IF(C42="",NA(),1-C42)</f>
        <v>1</v>
      </c>
      <c r="C42" s="50">
        <v>0</v>
      </c>
      <c r="D42" s="53">
        <v>572.29</v>
      </c>
      <c r="E42" s="53">
        <v>508.81</v>
      </c>
    </row>
    <row r="43" spans="1:5" ht="15">
      <c r="A43" s="44">
        <f aca="true" t="shared" si="9" ref="A43">A42+1</f>
        <v>44505</v>
      </c>
      <c r="B43" s="50">
        <f t="shared" si="8"/>
        <v>1</v>
      </c>
      <c r="C43" s="50">
        <v>0</v>
      </c>
      <c r="D43" s="53">
        <v>752.03</v>
      </c>
      <c r="E43" s="53">
        <v>715.83</v>
      </c>
    </row>
    <row r="44" spans="1:5" ht="15">
      <c r="A44" s="44">
        <f aca="true" t="shared" si="10" ref="A44:A73">A43+1</f>
        <v>44506</v>
      </c>
      <c r="B44" s="50">
        <f t="shared" si="8"/>
        <v>1</v>
      </c>
      <c r="C44" s="50">
        <v>0</v>
      </c>
      <c r="D44" s="53">
        <v>675.34</v>
      </c>
      <c r="E44" s="53">
        <v>582.63</v>
      </c>
    </row>
    <row r="45" spans="1:5" ht="15">
      <c r="A45" s="44">
        <f t="shared" si="10"/>
        <v>44507</v>
      </c>
      <c r="B45" s="50">
        <f t="shared" si="8"/>
        <v>1</v>
      </c>
      <c r="C45" s="50">
        <v>0</v>
      </c>
      <c r="D45" s="53">
        <v>504.54</v>
      </c>
      <c r="E45" s="53">
        <v>496.97</v>
      </c>
    </row>
    <row r="46" spans="1:5" ht="15">
      <c r="A46" s="44">
        <f t="shared" si="10"/>
        <v>44508</v>
      </c>
      <c r="B46" s="50">
        <f t="shared" si="8"/>
        <v>1</v>
      </c>
      <c r="C46" s="50">
        <v>0</v>
      </c>
      <c r="D46" s="53">
        <v>654.99</v>
      </c>
      <c r="E46" s="53">
        <v>410.72</v>
      </c>
    </row>
    <row r="47" spans="1:5" ht="15">
      <c r="A47" s="44">
        <f t="shared" si="10"/>
        <v>44509</v>
      </c>
      <c r="B47" s="50">
        <f t="shared" si="8"/>
        <v>1</v>
      </c>
      <c r="C47" s="50">
        <v>0</v>
      </c>
      <c r="D47" s="53">
        <v>663.27</v>
      </c>
      <c r="E47" s="53">
        <v>529.35</v>
      </c>
    </row>
    <row r="48" spans="1:5" ht="15">
      <c r="A48" s="44">
        <f t="shared" si="10"/>
        <v>44510</v>
      </c>
      <c r="B48" s="50">
        <f t="shared" si="8"/>
        <v>1</v>
      </c>
      <c r="C48" s="50">
        <v>0</v>
      </c>
      <c r="D48" s="53">
        <v>594.45</v>
      </c>
      <c r="E48" s="53">
        <v>558.84</v>
      </c>
    </row>
    <row r="49" spans="1:5" ht="15">
      <c r="A49" s="44">
        <f t="shared" si="10"/>
        <v>44511</v>
      </c>
      <c r="B49" s="50">
        <f t="shared" si="8"/>
        <v>1</v>
      </c>
      <c r="C49" s="50">
        <v>0</v>
      </c>
      <c r="D49" s="53">
        <v>653.33</v>
      </c>
      <c r="E49" s="53">
        <v>559.83</v>
      </c>
    </row>
    <row r="50" spans="1:5" ht="15">
      <c r="A50" s="44">
        <f t="shared" si="10"/>
        <v>44512</v>
      </c>
      <c r="B50" s="50">
        <f t="shared" si="8"/>
        <v>1</v>
      </c>
      <c r="C50" s="50">
        <v>0</v>
      </c>
      <c r="D50" s="53">
        <v>545.66</v>
      </c>
      <c r="E50" s="53">
        <v>590.08</v>
      </c>
    </row>
    <row r="51" spans="1:5" ht="15">
      <c r="A51" s="44">
        <f t="shared" si="10"/>
        <v>44513</v>
      </c>
      <c r="B51" s="50">
        <f t="shared" si="8"/>
        <v>1</v>
      </c>
      <c r="C51" s="50">
        <v>0</v>
      </c>
      <c r="D51" s="53">
        <v>473.27</v>
      </c>
      <c r="E51" s="53">
        <v>467.68</v>
      </c>
    </row>
    <row r="52" spans="1:5" ht="15">
      <c r="A52" s="44">
        <f t="shared" si="10"/>
        <v>44514</v>
      </c>
      <c r="B52" s="50">
        <f t="shared" si="8"/>
        <v>1</v>
      </c>
      <c r="C52" s="50">
        <v>0</v>
      </c>
      <c r="D52" s="53">
        <v>487.99</v>
      </c>
      <c r="E52" s="53">
        <v>446.91</v>
      </c>
    </row>
    <row r="53" spans="1:5" ht="15">
      <c r="A53" s="44">
        <f t="shared" si="10"/>
        <v>44515</v>
      </c>
      <c r="B53" s="50">
        <f t="shared" si="8"/>
        <v>1</v>
      </c>
      <c r="C53" s="50">
        <v>0</v>
      </c>
      <c r="D53" s="53">
        <v>594.67</v>
      </c>
      <c r="E53" s="53">
        <v>567.25</v>
      </c>
    </row>
    <row r="54" spans="1:5" ht="15">
      <c r="A54" s="44">
        <f t="shared" si="10"/>
        <v>44516</v>
      </c>
      <c r="B54" s="50">
        <f t="shared" si="8"/>
        <v>1</v>
      </c>
      <c r="C54" s="50">
        <v>0</v>
      </c>
      <c r="D54" s="53">
        <v>554.44</v>
      </c>
      <c r="E54" s="53">
        <v>536.25</v>
      </c>
    </row>
    <row r="55" spans="1:5" ht="15">
      <c r="A55" s="44">
        <f t="shared" si="10"/>
        <v>44517</v>
      </c>
      <c r="B55" s="50">
        <f t="shared" si="8"/>
        <v>1</v>
      </c>
      <c r="C55" s="50">
        <v>0</v>
      </c>
      <c r="D55" s="53">
        <v>627.85</v>
      </c>
      <c r="E55" s="53">
        <v>578.27</v>
      </c>
    </row>
    <row r="56" spans="1:5" ht="15">
      <c r="A56" s="44">
        <f t="shared" si="10"/>
        <v>44518</v>
      </c>
      <c r="B56" s="50">
        <f t="shared" si="8"/>
        <v>1</v>
      </c>
      <c r="C56" s="50">
        <v>0</v>
      </c>
      <c r="D56" s="53">
        <v>594.9</v>
      </c>
      <c r="E56" s="53">
        <v>550.66</v>
      </c>
    </row>
    <row r="57" spans="1:5" ht="15">
      <c r="A57" s="44">
        <f t="shared" si="10"/>
        <v>44519</v>
      </c>
      <c r="B57" s="50">
        <f t="shared" si="8"/>
        <v>1</v>
      </c>
      <c r="C57" s="50">
        <v>0</v>
      </c>
      <c r="D57" s="53">
        <v>579.03</v>
      </c>
      <c r="E57" s="53">
        <v>519.88</v>
      </c>
    </row>
    <row r="58" spans="1:5" ht="15">
      <c r="A58" s="44">
        <f t="shared" si="10"/>
        <v>44520</v>
      </c>
      <c r="B58" s="50">
        <f t="shared" si="8"/>
        <v>1</v>
      </c>
      <c r="C58" s="50">
        <v>0</v>
      </c>
      <c r="D58" s="53">
        <v>543.54</v>
      </c>
      <c r="E58" s="53">
        <v>448.45</v>
      </c>
    </row>
    <row r="59" spans="1:5" ht="15">
      <c r="A59" s="44">
        <f t="shared" si="10"/>
        <v>44521</v>
      </c>
      <c r="B59" s="50">
        <f t="shared" si="8"/>
        <v>1</v>
      </c>
      <c r="C59" s="50">
        <v>0</v>
      </c>
      <c r="D59" s="53">
        <v>496.84</v>
      </c>
      <c r="E59" s="53">
        <v>455.82</v>
      </c>
    </row>
    <row r="60" spans="1:5" ht="15">
      <c r="A60" s="44">
        <f t="shared" si="10"/>
        <v>44522</v>
      </c>
      <c r="B60" s="50">
        <f t="shared" si="8"/>
        <v>1</v>
      </c>
      <c r="C60" s="50">
        <v>0</v>
      </c>
      <c r="D60" s="53">
        <v>545.88</v>
      </c>
      <c r="E60" s="53">
        <v>491.21</v>
      </c>
    </row>
    <row r="61" spans="1:5" ht="15">
      <c r="A61" s="44">
        <f t="shared" si="10"/>
        <v>44523</v>
      </c>
      <c r="B61" s="50">
        <f t="shared" si="8"/>
        <v>1</v>
      </c>
      <c r="C61" s="50">
        <v>0</v>
      </c>
      <c r="D61" s="53">
        <v>543.24</v>
      </c>
      <c r="E61" s="53">
        <v>485.97</v>
      </c>
    </row>
    <row r="62" spans="1:5" ht="15">
      <c r="A62" s="44">
        <f t="shared" si="10"/>
        <v>44524</v>
      </c>
      <c r="B62" s="50">
        <f t="shared" si="8"/>
        <v>1</v>
      </c>
      <c r="C62" s="50">
        <v>0</v>
      </c>
      <c r="D62" s="53">
        <v>563.39</v>
      </c>
      <c r="E62" s="53">
        <v>522.37</v>
      </c>
    </row>
    <row r="63" spans="1:5" ht="15">
      <c r="A63" s="44">
        <f t="shared" si="10"/>
        <v>44525</v>
      </c>
      <c r="B63" s="50">
        <f t="shared" si="8"/>
        <v>1</v>
      </c>
      <c r="C63" s="50">
        <v>0</v>
      </c>
      <c r="D63" s="53">
        <v>573.34</v>
      </c>
      <c r="E63" s="53">
        <v>527.49</v>
      </c>
    </row>
    <row r="64" spans="1:5" ht="15">
      <c r="A64" s="44">
        <f t="shared" si="10"/>
        <v>44526</v>
      </c>
      <c r="B64" s="50">
        <f t="shared" si="8"/>
        <v>1</v>
      </c>
      <c r="C64" s="50">
        <v>0</v>
      </c>
      <c r="D64" s="53">
        <v>564.98</v>
      </c>
      <c r="E64" s="53">
        <v>529.18</v>
      </c>
    </row>
    <row r="65" spans="1:5" ht="15">
      <c r="A65" s="44">
        <f t="shared" si="10"/>
        <v>44527</v>
      </c>
      <c r="B65" s="50">
        <f t="shared" si="8"/>
        <v>1</v>
      </c>
      <c r="C65" s="50">
        <v>0</v>
      </c>
      <c r="D65" s="53">
        <v>483.54</v>
      </c>
      <c r="E65" s="53">
        <v>452.89</v>
      </c>
    </row>
    <row r="66" spans="1:5" ht="15">
      <c r="A66" s="44">
        <f t="shared" si="10"/>
        <v>44528</v>
      </c>
      <c r="B66" s="50">
        <f t="shared" si="8"/>
        <v>1</v>
      </c>
      <c r="C66" s="50">
        <v>0</v>
      </c>
      <c r="D66" s="53">
        <v>615.76</v>
      </c>
      <c r="E66" s="53">
        <v>572.52</v>
      </c>
    </row>
    <row r="67" spans="1:5" ht="15">
      <c r="A67" s="44">
        <f t="shared" si="10"/>
        <v>44529</v>
      </c>
      <c r="B67" s="50">
        <f t="shared" si="8"/>
        <v>1</v>
      </c>
      <c r="C67" s="50">
        <v>0</v>
      </c>
      <c r="D67" s="53">
        <v>644.98</v>
      </c>
      <c r="E67" s="53">
        <v>546.93</v>
      </c>
    </row>
    <row r="68" spans="1:5" ht="15">
      <c r="A68" s="44">
        <f t="shared" si="10"/>
        <v>44530</v>
      </c>
      <c r="B68" s="50">
        <f t="shared" si="8"/>
        <v>1</v>
      </c>
      <c r="C68" s="50">
        <v>0</v>
      </c>
      <c r="D68" s="53">
        <v>657.59</v>
      </c>
      <c r="E68" s="53">
        <v>620.62</v>
      </c>
    </row>
    <row r="69" spans="1:5" ht="15">
      <c r="A69" s="44">
        <f t="shared" si="10"/>
        <v>44531</v>
      </c>
      <c r="B69" s="50">
        <f t="shared" si="8"/>
        <v>1</v>
      </c>
      <c r="C69" s="50">
        <v>0</v>
      </c>
      <c r="D69" s="53">
        <v>576.69</v>
      </c>
      <c r="E69" s="53">
        <v>518.02</v>
      </c>
    </row>
    <row r="70" spans="1:5" ht="15">
      <c r="A70" s="44">
        <f t="shared" si="10"/>
        <v>44532</v>
      </c>
      <c r="B70" s="50">
        <f t="shared" si="8"/>
        <v>1</v>
      </c>
      <c r="C70" s="50">
        <v>0</v>
      </c>
      <c r="D70" s="53">
        <v>598.08</v>
      </c>
      <c r="E70" s="53">
        <v>640.17</v>
      </c>
    </row>
    <row r="71" spans="1:5" ht="15">
      <c r="A71" s="44">
        <f t="shared" si="10"/>
        <v>44533</v>
      </c>
      <c r="B71" s="50">
        <f t="shared" si="8"/>
        <v>1</v>
      </c>
      <c r="C71" s="50">
        <v>0</v>
      </c>
      <c r="D71" s="53">
        <v>614.21</v>
      </c>
      <c r="E71" s="53">
        <v>550.06</v>
      </c>
    </row>
    <row r="72" spans="1:5" ht="15">
      <c r="A72" s="44">
        <f t="shared" si="10"/>
        <v>44534</v>
      </c>
      <c r="B72" s="50">
        <f aca="true" t="shared" si="11" ref="B72">IF(C72="",NA(),1-C72)</f>
        <v>1</v>
      </c>
      <c r="C72" s="50">
        <v>0</v>
      </c>
      <c r="D72" s="53">
        <v>511.21</v>
      </c>
      <c r="E72" s="53">
        <v>469.09</v>
      </c>
    </row>
    <row r="73" spans="1:5" ht="15">
      <c r="A73" s="44">
        <f t="shared" si="10"/>
        <v>44535</v>
      </c>
      <c r="B73" s="50">
        <f aca="true" t="shared" si="12" ref="B73">IF(C73="",NA(),1-C73)</f>
        <v>1</v>
      </c>
      <c r="C73" s="50">
        <v>0</v>
      </c>
      <c r="D73" s="53">
        <v>564.39</v>
      </c>
      <c r="E73" s="53">
        <v>482.96</v>
      </c>
    </row>
    <row r="74" spans="1:5" ht="15">
      <c r="A74" s="44">
        <f aca="true" t="shared" si="13" ref="A74">A73+1</f>
        <v>44536</v>
      </c>
      <c r="B74" s="50">
        <f aca="true" t="shared" si="14" ref="B74:B99">IF(C74="",NA(),1-C74)</f>
        <v>1</v>
      </c>
      <c r="C74" s="50">
        <v>0</v>
      </c>
      <c r="D74" s="53">
        <v>593.9</v>
      </c>
      <c r="E74" s="53">
        <v>582.09</v>
      </c>
    </row>
    <row r="75" spans="1:5" ht="15">
      <c r="A75" s="44">
        <f>A74+1</f>
        <v>44537</v>
      </c>
      <c r="B75" s="50">
        <f t="shared" si="14"/>
        <v>1</v>
      </c>
      <c r="C75" s="50">
        <v>0</v>
      </c>
      <c r="D75" s="53">
        <v>610.32</v>
      </c>
      <c r="E75" s="53">
        <v>529.23</v>
      </c>
    </row>
    <row r="76" spans="1:5" ht="15">
      <c r="A76" s="44">
        <f>A75+1</f>
        <v>44538</v>
      </c>
      <c r="B76" s="50">
        <f t="shared" si="14"/>
        <v>1</v>
      </c>
      <c r="C76" s="50">
        <v>0</v>
      </c>
      <c r="D76" s="53">
        <v>583.39</v>
      </c>
      <c r="E76" s="53">
        <v>541.1</v>
      </c>
    </row>
    <row r="77" spans="1:5" ht="15">
      <c r="A77" s="44">
        <f>A76+1</f>
        <v>44539</v>
      </c>
      <c r="B77" s="50">
        <f t="shared" si="14"/>
        <v>1</v>
      </c>
      <c r="C77" s="50">
        <v>0</v>
      </c>
      <c r="D77" s="53">
        <v>540.65</v>
      </c>
      <c r="E77" s="53">
        <v>521.65</v>
      </c>
    </row>
    <row r="78" spans="1:5" ht="15">
      <c r="A78" s="44">
        <f>A77+1</f>
        <v>44540</v>
      </c>
      <c r="B78" s="50">
        <f t="shared" si="14"/>
        <v>1</v>
      </c>
      <c r="C78" s="50">
        <v>0</v>
      </c>
      <c r="D78" s="53">
        <v>548.76</v>
      </c>
      <c r="E78" s="53">
        <v>513.68</v>
      </c>
    </row>
    <row r="79" spans="1:5" ht="15">
      <c r="A79" s="44">
        <f>A78+1</f>
        <v>44541</v>
      </c>
      <c r="B79" s="50">
        <f t="shared" si="14"/>
        <v>1</v>
      </c>
      <c r="C79" s="50">
        <v>0</v>
      </c>
      <c r="D79" s="53">
        <v>450.87</v>
      </c>
      <c r="E79" s="53">
        <v>433.44</v>
      </c>
    </row>
    <row r="80" spans="1:5" ht="15">
      <c r="A80" s="44">
        <f aca="true" t="shared" si="15" ref="A80">A79+1</f>
        <v>44542</v>
      </c>
      <c r="B80" s="50">
        <f t="shared" si="14"/>
        <v>1</v>
      </c>
      <c r="C80" s="50">
        <v>0</v>
      </c>
      <c r="D80" s="53">
        <v>469.05</v>
      </c>
      <c r="E80" s="53">
        <v>395.91</v>
      </c>
    </row>
    <row r="81" spans="1:5" ht="15">
      <c r="A81" s="44">
        <f aca="true" t="shared" si="16" ref="A81">A80+1</f>
        <v>44543</v>
      </c>
      <c r="B81" s="50">
        <f t="shared" si="14"/>
        <v>1</v>
      </c>
      <c r="C81" s="50">
        <v>0</v>
      </c>
      <c r="D81" s="53">
        <v>548.43</v>
      </c>
      <c r="E81" s="53">
        <v>501.5</v>
      </c>
    </row>
    <row r="82" spans="1:5" ht="15">
      <c r="A82" s="44">
        <f aca="true" t="shared" si="17" ref="A82:A88">A81+1</f>
        <v>44544</v>
      </c>
      <c r="B82" s="50">
        <f t="shared" si="14"/>
        <v>1</v>
      </c>
      <c r="C82" s="50">
        <v>0</v>
      </c>
      <c r="D82" s="53">
        <v>598.44</v>
      </c>
      <c r="E82" s="53">
        <v>515.14</v>
      </c>
    </row>
    <row r="83" spans="1:5" ht="15">
      <c r="A83" s="44">
        <f t="shared" si="17"/>
        <v>44545</v>
      </c>
      <c r="B83" s="50">
        <f t="shared" si="14"/>
        <v>1</v>
      </c>
      <c r="C83" s="50">
        <v>0</v>
      </c>
      <c r="D83" s="53">
        <v>579.34</v>
      </c>
      <c r="E83" s="53">
        <v>508.48</v>
      </c>
    </row>
    <row r="84" spans="1:5" ht="15">
      <c r="A84" s="44">
        <f t="shared" si="17"/>
        <v>44546</v>
      </c>
      <c r="B84" s="50">
        <f t="shared" si="14"/>
        <v>1</v>
      </c>
      <c r="C84" s="50">
        <v>0</v>
      </c>
      <c r="D84" s="53">
        <v>590.76</v>
      </c>
      <c r="E84" s="53">
        <v>494.86</v>
      </c>
    </row>
    <row r="85" spans="1:5" ht="15">
      <c r="A85" s="44">
        <f t="shared" si="17"/>
        <v>44547</v>
      </c>
      <c r="B85" s="50">
        <f t="shared" si="14"/>
        <v>1</v>
      </c>
      <c r="C85" s="50">
        <v>0</v>
      </c>
      <c r="D85" s="53">
        <v>537.59</v>
      </c>
      <c r="E85" s="53">
        <v>524.03</v>
      </c>
    </row>
    <row r="86" spans="1:5" ht="15">
      <c r="A86" s="44">
        <f t="shared" si="17"/>
        <v>44548</v>
      </c>
      <c r="B86" s="50">
        <f t="shared" si="14"/>
        <v>1</v>
      </c>
      <c r="C86" s="50">
        <v>0</v>
      </c>
      <c r="D86" s="53">
        <v>487.67</v>
      </c>
      <c r="E86" s="53">
        <v>414.35</v>
      </c>
    </row>
    <row r="87" spans="1:5" ht="15">
      <c r="A87" s="44">
        <f t="shared" si="17"/>
        <v>44549</v>
      </c>
      <c r="B87" s="50">
        <f t="shared" si="14"/>
        <v>1</v>
      </c>
      <c r="C87" s="50">
        <v>0</v>
      </c>
      <c r="D87" s="53">
        <v>452.35</v>
      </c>
      <c r="E87" s="53">
        <v>425.63</v>
      </c>
    </row>
    <row r="88" spans="1:5" ht="15">
      <c r="A88" s="44">
        <f t="shared" si="17"/>
        <v>44550</v>
      </c>
      <c r="B88" s="50">
        <f t="shared" si="14"/>
        <v>1</v>
      </c>
      <c r="C88" s="50">
        <v>0</v>
      </c>
      <c r="D88" s="53">
        <v>576.45</v>
      </c>
      <c r="E88" s="53">
        <v>535.2</v>
      </c>
    </row>
    <row r="89" spans="1:5" ht="15">
      <c r="A89" s="44">
        <f aca="true" t="shared" si="18" ref="A89">A88+1</f>
        <v>44551</v>
      </c>
      <c r="B89" s="50">
        <f t="shared" si="14"/>
        <v>1</v>
      </c>
      <c r="C89" s="50">
        <v>0</v>
      </c>
      <c r="D89" s="53">
        <v>634.36</v>
      </c>
      <c r="E89" s="53">
        <v>575.49</v>
      </c>
    </row>
    <row r="90" spans="1:5" ht="15">
      <c r="A90" s="44">
        <f aca="true" t="shared" si="19" ref="A90">A89+1</f>
        <v>44552</v>
      </c>
      <c r="B90" s="50">
        <f t="shared" si="14"/>
        <v>1</v>
      </c>
      <c r="C90" s="50">
        <v>0</v>
      </c>
      <c r="D90" s="53">
        <v>692.28</v>
      </c>
      <c r="E90" s="53">
        <v>579.86</v>
      </c>
    </row>
    <row r="91" spans="1:5" ht="15">
      <c r="A91" s="44">
        <f aca="true" t="shared" si="20" ref="A91:A99">A90+1</f>
        <v>44553</v>
      </c>
      <c r="B91" s="50">
        <f t="shared" si="14"/>
        <v>1</v>
      </c>
      <c r="C91" s="50">
        <v>0</v>
      </c>
      <c r="D91" s="53">
        <v>559.34</v>
      </c>
      <c r="E91" s="53">
        <v>481.5</v>
      </c>
    </row>
    <row r="92" spans="1:5" ht="15">
      <c r="A92" s="44">
        <f t="shared" si="20"/>
        <v>44554</v>
      </c>
      <c r="B92" s="50">
        <f t="shared" si="14"/>
        <v>1</v>
      </c>
      <c r="C92" s="50">
        <v>0</v>
      </c>
      <c r="D92" s="53">
        <v>563.45</v>
      </c>
      <c r="E92" s="53">
        <v>503.96</v>
      </c>
    </row>
    <row r="93" spans="1:5" ht="15">
      <c r="A93" s="44">
        <f t="shared" si="20"/>
        <v>44555</v>
      </c>
      <c r="B93" s="50">
        <f t="shared" si="14"/>
        <v>1</v>
      </c>
      <c r="C93" s="50">
        <v>0</v>
      </c>
      <c r="D93" s="53">
        <v>461.89</v>
      </c>
      <c r="E93" s="53">
        <v>382.31</v>
      </c>
    </row>
    <row r="94" spans="1:5" ht="15">
      <c r="A94" s="44">
        <f t="shared" si="20"/>
        <v>44556</v>
      </c>
      <c r="B94" s="50">
        <f t="shared" si="14"/>
        <v>1</v>
      </c>
      <c r="C94" s="50">
        <v>0</v>
      </c>
      <c r="D94" s="53">
        <v>438.51</v>
      </c>
      <c r="E94" s="53">
        <v>426.7</v>
      </c>
    </row>
    <row r="95" spans="1:5" ht="15">
      <c r="A95" s="44">
        <f t="shared" si="20"/>
        <v>44557</v>
      </c>
      <c r="B95" s="50">
        <f t="shared" si="14"/>
        <v>1</v>
      </c>
      <c r="C95" s="50">
        <v>0</v>
      </c>
      <c r="D95" s="53">
        <v>498.34</v>
      </c>
      <c r="E95" s="53">
        <v>404.84</v>
      </c>
    </row>
    <row r="96" spans="1:5" ht="15">
      <c r="A96" s="44">
        <f t="shared" si="20"/>
        <v>44558</v>
      </c>
      <c r="B96" s="50">
        <f t="shared" si="14"/>
        <v>1</v>
      </c>
      <c r="C96" s="50">
        <v>0</v>
      </c>
      <c r="D96" s="51">
        <v>502.47</v>
      </c>
      <c r="E96" s="51">
        <v>491.69</v>
      </c>
    </row>
    <row r="97" spans="1:5" ht="15">
      <c r="A97" s="44">
        <f t="shared" si="20"/>
        <v>44559</v>
      </c>
      <c r="B97" s="50">
        <f t="shared" si="14"/>
        <v>1</v>
      </c>
      <c r="C97" s="50">
        <v>0</v>
      </c>
      <c r="D97" s="51">
        <v>564.39</v>
      </c>
      <c r="E97" s="51">
        <v>511.4</v>
      </c>
    </row>
    <row r="98" spans="1:5" ht="15">
      <c r="A98" s="44">
        <f t="shared" si="20"/>
        <v>44560</v>
      </c>
      <c r="B98" s="50">
        <f t="shared" si="14"/>
        <v>1</v>
      </c>
      <c r="C98" s="50">
        <v>0</v>
      </c>
      <c r="D98" s="51">
        <v>674.35</v>
      </c>
      <c r="E98" s="51">
        <v>552.98</v>
      </c>
    </row>
    <row r="99" spans="1:5" ht="15">
      <c r="A99" s="44">
        <f t="shared" si="20"/>
        <v>44561</v>
      </c>
      <c r="B99" s="50">
        <f t="shared" si="14"/>
        <v>1</v>
      </c>
      <c r="C99" s="50">
        <v>0</v>
      </c>
      <c r="D99" s="51">
        <v>594.64</v>
      </c>
      <c r="E99" s="51">
        <v>554.17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77</v>
      </c>
    </row>
    <row r="2" spans="2:9" s="1" customFormat="1" ht="18.75">
      <c r="B2" s="77" t="s">
        <v>78</v>
      </c>
      <c r="C2" s="78"/>
      <c r="D2" s="78"/>
      <c r="E2" s="78"/>
      <c r="F2" s="78"/>
      <c r="G2" s="78"/>
      <c r="H2" s="78"/>
      <c r="I2" s="79"/>
    </row>
    <row r="3" spans="2:9" ht="45">
      <c r="B3" s="4" t="s">
        <v>79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85</v>
      </c>
      <c r="I3" s="23" t="s">
        <v>86</v>
      </c>
    </row>
    <row r="4" spans="2:11" s="1" customFormat="1" ht="15">
      <c r="B4" s="6">
        <v>43525</v>
      </c>
      <c r="C4" s="7">
        <v>1</v>
      </c>
      <c r="D4" s="7" t="s">
        <v>87</v>
      </c>
      <c r="E4" s="8" t="s">
        <v>88</v>
      </c>
      <c r="F4" s="17">
        <f ca="1">1-G4-H4</f>
        <v>0.19062795783063124</v>
      </c>
      <c r="G4" s="17">
        <f ca="1">RAND()</f>
        <v>0.5510204406147101</v>
      </c>
      <c r="H4" s="17">
        <f ca="1">RAND()*(1-G4)</f>
        <v>0.25835160155465864</v>
      </c>
      <c r="I4" s="24">
        <f ca="1">INT(RAND()*1000)</f>
        <v>601</v>
      </c>
      <c r="K4" s="25"/>
    </row>
    <row r="5" spans="2:9" s="1" customFormat="1" ht="15">
      <c r="B5" s="6">
        <v>43525</v>
      </c>
      <c r="C5" s="7">
        <v>1</v>
      </c>
      <c r="D5" s="7" t="s">
        <v>87</v>
      </c>
      <c r="E5" s="10" t="s">
        <v>89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90</v>
      </c>
      <c r="E6" s="12" t="s">
        <v>91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90</v>
      </c>
      <c r="E7" s="14" t="s">
        <v>92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90</v>
      </c>
      <c r="E8" s="14" t="s">
        <v>93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87</v>
      </c>
      <c r="E9" s="8" t="s">
        <v>88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87</v>
      </c>
      <c r="E10" s="10" t="s">
        <v>89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90</v>
      </c>
      <c r="E11" s="12" t="s">
        <v>91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90</v>
      </c>
      <c r="E12" s="14" t="s">
        <v>92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90</v>
      </c>
      <c r="E13" s="14" t="s">
        <v>93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87</v>
      </c>
      <c r="E14" s="8" t="s">
        <v>88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87</v>
      </c>
      <c r="E15" s="10" t="s">
        <v>89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90</v>
      </c>
      <c r="E16" s="12" t="s">
        <v>91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90</v>
      </c>
      <c r="E17" s="14" t="s">
        <v>92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90</v>
      </c>
      <c r="E18" s="14" t="s">
        <v>93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87</v>
      </c>
      <c r="E19" s="8" t="s">
        <v>88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87</v>
      </c>
      <c r="E20" s="10" t="s">
        <v>89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90</v>
      </c>
      <c r="E21" s="12" t="s">
        <v>91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90</v>
      </c>
      <c r="E22" s="14" t="s">
        <v>92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90</v>
      </c>
      <c r="E23" s="14" t="s">
        <v>93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77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45">
      <c r="B3" s="4" t="s">
        <v>95</v>
      </c>
      <c r="C3" s="5" t="s">
        <v>80</v>
      </c>
      <c r="D3" s="5" t="s">
        <v>81</v>
      </c>
      <c r="E3" s="5" t="s">
        <v>82</v>
      </c>
      <c r="F3" s="5" t="s">
        <v>1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5" t="s">
        <v>101</v>
      </c>
    </row>
    <row r="4" spans="2:12" s="1" customFormat="1" ht="15">
      <c r="B4" s="6" t="s">
        <v>102</v>
      </c>
      <c r="C4" s="7">
        <v>1</v>
      </c>
      <c r="D4" s="7" t="s">
        <v>87</v>
      </c>
      <c r="E4" s="8" t="s">
        <v>88</v>
      </c>
      <c r="F4" s="7" t="s">
        <v>103</v>
      </c>
      <c r="G4" s="9">
        <f ca="1">1-I4-K4</f>
        <v>0.9957663733029387</v>
      </c>
      <c r="H4" s="9" t="str">
        <f ca="1">IF(G4&gt;=$H$1,"Y","N")</f>
        <v>Y</v>
      </c>
      <c r="I4" s="9">
        <f ca="1">RAND()*(0.02)</f>
        <v>0.0029583547937992805</v>
      </c>
      <c r="J4" s="9" t="str">
        <f ca="1">IF(I4&lt;=$J$1,"Y","N")</f>
        <v>Y</v>
      </c>
      <c r="K4" s="9">
        <f ca="1">RAND()*(0.002)</f>
        <v>0.0012752719032620714</v>
      </c>
      <c r="L4" s="9" t="str">
        <f ca="1">IF(K4&lt;=$L$1,"Y","N")</f>
        <v>Y</v>
      </c>
    </row>
    <row r="5" spans="2:12" s="1" customFormat="1" ht="15">
      <c r="B5" s="6" t="s">
        <v>102</v>
      </c>
      <c r="C5" s="7">
        <v>1</v>
      </c>
      <c r="D5" s="7" t="s">
        <v>87</v>
      </c>
      <c r="E5" s="10" t="s">
        <v>89</v>
      </c>
      <c r="F5" s="11" t="s">
        <v>103</v>
      </c>
      <c r="G5" s="9">
        <f aca="true" t="shared" si="0" ref="G5">1-I5-K5</f>
        <v>0.980808574159882</v>
      </c>
      <c r="H5" s="9" t="str">
        <f aca="true" t="shared" si="1" ref="H5">IF(G5&gt;=$H$1,"Y","N")</f>
        <v>N</v>
      </c>
      <c r="I5" s="9">
        <f aca="true" t="shared" si="2" ref="I5">RAND()*(0.02)</f>
        <v>0.018865646549266632</v>
      </c>
      <c r="J5" s="9" t="str">
        <f aca="true" t="shared" si="3" ref="J5">IF(I5&lt;=$J$1,"Y","N")</f>
        <v>N</v>
      </c>
      <c r="K5" s="9">
        <f aca="true" t="shared" si="4" ref="K5">RAND()*(0.002)</f>
        <v>0.000325779290851417</v>
      </c>
      <c r="L5" s="9" t="str">
        <f aca="true" t="shared" si="5" ref="L5">IF(K5&lt;=$L$1,"Y","N")</f>
        <v>Y</v>
      </c>
    </row>
    <row r="6" spans="2:12" s="1" customFormat="1" ht="15">
      <c r="B6" s="6" t="s">
        <v>102</v>
      </c>
      <c r="C6" s="7">
        <v>1</v>
      </c>
      <c r="D6" s="7" t="s">
        <v>90</v>
      </c>
      <c r="E6" s="12" t="s">
        <v>91</v>
      </c>
      <c r="F6" s="11">
        <v>1</v>
      </c>
      <c r="G6" s="9">
        <f aca="true" t="shared" si="6" ref="G6">1-I6-K6</f>
        <v>0.9907289197167161</v>
      </c>
      <c r="H6" s="9" t="str">
        <f aca="true" t="shared" si="7" ref="H6">IF(G6&gt;=$H$1,"Y","N")</f>
        <v>Y</v>
      </c>
      <c r="I6" s="9">
        <f aca="true" t="shared" si="8" ref="I6">RAND()*(0.02)</f>
        <v>0.008255824428639516</v>
      </c>
      <c r="J6" s="9" t="str">
        <f aca="true" t="shared" si="9" ref="J6">IF(I6&lt;=$J$1,"Y","N")</f>
        <v>Y</v>
      </c>
      <c r="K6" s="9">
        <f aca="true" t="shared" si="10" ref="K6">RAND()*(0.002)</f>
        <v>0.0010152558546444657</v>
      </c>
      <c r="L6" s="9" t="str">
        <f aca="true" t="shared" si="11" ref="L6">IF(K6&lt;=$L$1,"Y","N")</f>
        <v>Y</v>
      </c>
    </row>
    <row r="7" spans="2:12" s="1" customFormat="1" ht="15">
      <c r="B7" s="6" t="s">
        <v>102</v>
      </c>
      <c r="C7" s="7">
        <v>1</v>
      </c>
      <c r="D7" s="7" t="s">
        <v>90</v>
      </c>
      <c r="E7" s="12" t="s">
        <v>91</v>
      </c>
      <c r="F7" s="11">
        <v>2</v>
      </c>
      <c r="G7" s="9">
        <f aca="true" t="shared" si="12" ref="G7">1-I7-K7</f>
        <v>0.9915845138296114</v>
      </c>
      <c r="H7" s="9" t="str">
        <f aca="true" t="shared" si="13" ref="H7">IF(G7&gt;=$H$1,"Y","N")</f>
        <v>Y</v>
      </c>
      <c r="I7" s="9">
        <f aca="true" t="shared" si="14" ref="I7">RAND()*(0.02)</f>
        <v>0.007609724132964409</v>
      </c>
      <c r="J7" s="9" t="str">
        <f aca="true" t="shared" si="15" ref="J7">IF(I7&lt;=$J$1,"Y","N")</f>
        <v>Y</v>
      </c>
      <c r="K7" s="9">
        <f aca="true" t="shared" si="16" ref="K7">RAND()*(0.002)</f>
        <v>0.0008057620374240604</v>
      </c>
      <c r="L7" s="9" t="str">
        <f aca="true" t="shared" si="17" ref="L7">IF(K7&lt;=$L$1,"Y","N")</f>
        <v>Y</v>
      </c>
    </row>
    <row r="8" spans="2:12" ht="15">
      <c r="B8" s="6" t="s">
        <v>102</v>
      </c>
      <c r="C8" s="7">
        <v>1</v>
      </c>
      <c r="D8" s="7" t="s">
        <v>90</v>
      </c>
      <c r="E8" s="12" t="s">
        <v>91</v>
      </c>
      <c r="F8" s="11">
        <v>3</v>
      </c>
      <c r="G8" s="9">
        <f aca="true" t="shared" si="18" ref="G8:G37">1-I8-K8</f>
        <v>0.9969985629091414</v>
      </c>
      <c r="H8" s="9" t="str">
        <f aca="true" t="shared" si="19" ref="H8:H37">IF(G8&gt;=$H$1,"Y","N")</f>
        <v>Y</v>
      </c>
      <c r="I8" s="9">
        <f aca="true" t="shared" si="20" ref="I8:I37">RAND()*(0.02)</f>
        <v>0.0013988350984769405</v>
      </c>
      <c r="J8" s="9" t="str">
        <f aca="true" t="shared" si="21" ref="J8:J37">IF(I8&lt;=$J$1,"Y","N")</f>
        <v>Y</v>
      </c>
      <c r="K8" s="9">
        <f aca="true" t="shared" si="22" ref="K8:K37">RAND()*(0.002)</f>
        <v>0.0016026019923817386</v>
      </c>
      <c r="L8" s="9" t="str">
        <f aca="true" t="shared" si="23" ref="L8:L37">IF(K8&lt;=$L$1,"Y","N")</f>
        <v>Y</v>
      </c>
    </row>
    <row r="9" spans="2:12" ht="15">
      <c r="B9" s="6" t="s">
        <v>102</v>
      </c>
      <c r="C9" s="7">
        <v>1</v>
      </c>
      <c r="D9" s="7" t="s">
        <v>90</v>
      </c>
      <c r="E9" s="12" t="s">
        <v>91</v>
      </c>
      <c r="F9" s="11">
        <v>4</v>
      </c>
      <c r="G9" s="9">
        <f ca="1" t="shared" si="18"/>
        <v>0.9920769696755131</v>
      </c>
      <c r="H9" s="9" t="str">
        <f ca="1" t="shared" si="19"/>
        <v>Y</v>
      </c>
      <c r="I9" s="9">
        <f ca="1" t="shared" si="20"/>
        <v>0.007465415250070055</v>
      </c>
      <c r="J9" s="9" t="str">
        <f ca="1" t="shared" si="21"/>
        <v>Y</v>
      </c>
      <c r="K9" s="9">
        <f ca="1" t="shared" si="22"/>
        <v>0.00045761507441689276</v>
      </c>
      <c r="L9" s="9" t="str">
        <f ca="1" t="shared" si="23"/>
        <v>Y</v>
      </c>
    </row>
    <row r="10" spans="2:12" ht="15">
      <c r="B10" s="6" t="s">
        <v>102</v>
      </c>
      <c r="C10" s="7">
        <v>1</v>
      </c>
      <c r="D10" s="7" t="s">
        <v>90</v>
      </c>
      <c r="E10" s="12" t="s">
        <v>91</v>
      </c>
      <c r="F10" s="11">
        <v>5</v>
      </c>
      <c r="G10" s="9">
        <f ca="1" t="shared" si="18"/>
        <v>0.9961674185897946</v>
      </c>
      <c r="H10" s="9" t="str">
        <f ca="1" t="shared" si="19"/>
        <v>Y</v>
      </c>
      <c r="I10" s="9">
        <f ca="1" t="shared" si="20"/>
        <v>0.0023910631033156092</v>
      </c>
      <c r="J10" s="9" t="str">
        <f ca="1" t="shared" si="21"/>
        <v>Y</v>
      </c>
      <c r="K10" s="9">
        <f ca="1" t="shared" si="22"/>
        <v>0.0014415183068897726</v>
      </c>
      <c r="L10" s="9" t="str">
        <f ca="1" t="shared" si="23"/>
        <v>Y</v>
      </c>
    </row>
    <row r="11" spans="2:12" ht="15">
      <c r="B11" s="6" t="s">
        <v>102</v>
      </c>
      <c r="C11" s="7">
        <v>1</v>
      </c>
      <c r="D11" s="7" t="s">
        <v>90</v>
      </c>
      <c r="E11" s="12" t="s">
        <v>91</v>
      </c>
      <c r="F11" s="11">
        <v>6</v>
      </c>
      <c r="G11" s="9">
        <f ca="1" t="shared" si="18"/>
        <v>0.9926079536188043</v>
      </c>
      <c r="H11" s="9" t="str">
        <f ca="1" t="shared" si="19"/>
        <v>Y</v>
      </c>
      <c r="I11" s="9">
        <f ca="1" t="shared" si="20"/>
        <v>0.007197636911411505</v>
      </c>
      <c r="J11" s="9" t="str">
        <f ca="1" t="shared" si="21"/>
        <v>Y</v>
      </c>
      <c r="K11" s="9">
        <f ca="1" t="shared" si="22"/>
        <v>0.00019440946978425977</v>
      </c>
      <c r="L11" s="9" t="str">
        <f ca="1" t="shared" si="23"/>
        <v>Y</v>
      </c>
    </row>
    <row r="12" spans="2:12" ht="15">
      <c r="B12" s="6" t="s">
        <v>102</v>
      </c>
      <c r="C12" s="7">
        <v>1</v>
      </c>
      <c r="D12" s="7" t="s">
        <v>90</v>
      </c>
      <c r="E12" s="12" t="s">
        <v>91</v>
      </c>
      <c r="F12" s="11">
        <v>7</v>
      </c>
      <c r="G12" s="9">
        <f ca="1" t="shared" si="18"/>
        <v>0.9863281393978759</v>
      </c>
      <c r="H12" s="9" t="str">
        <f ca="1" t="shared" si="19"/>
        <v>Y</v>
      </c>
      <c r="I12" s="9">
        <f ca="1" t="shared" si="20"/>
        <v>0.012755220464099666</v>
      </c>
      <c r="J12" s="9" t="str">
        <f ca="1" t="shared" si="21"/>
        <v>Y</v>
      </c>
      <c r="K12" s="9">
        <f ca="1" t="shared" si="22"/>
        <v>0.000916640138024432</v>
      </c>
      <c r="L12" s="9" t="str">
        <f ca="1" t="shared" si="23"/>
        <v>Y</v>
      </c>
    </row>
    <row r="13" spans="2:12" ht="15">
      <c r="B13" s="6" t="s">
        <v>102</v>
      </c>
      <c r="C13" s="7">
        <v>1</v>
      </c>
      <c r="D13" s="7" t="s">
        <v>90</v>
      </c>
      <c r="E13" s="12" t="s">
        <v>91</v>
      </c>
      <c r="F13" s="11">
        <v>8</v>
      </c>
      <c r="G13" s="9">
        <f ca="1" t="shared" si="18"/>
        <v>0.9927940695249103</v>
      </c>
      <c r="H13" s="9" t="str">
        <f ca="1" t="shared" si="19"/>
        <v>Y</v>
      </c>
      <c r="I13" s="9">
        <f ca="1" t="shared" si="20"/>
        <v>0.006094790111867425</v>
      </c>
      <c r="J13" s="9" t="str">
        <f ca="1" t="shared" si="21"/>
        <v>Y</v>
      </c>
      <c r="K13" s="9">
        <f ca="1" t="shared" si="22"/>
        <v>0.0011111403632221909</v>
      </c>
      <c r="L13" s="9" t="str">
        <f ca="1" t="shared" si="23"/>
        <v>Y</v>
      </c>
    </row>
    <row r="14" spans="2:12" ht="15">
      <c r="B14" s="6" t="s">
        <v>102</v>
      </c>
      <c r="C14" s="7">
        <v>1</v>
      </c>
      <c r="D14" s="7" t="s">
        <v>90</v>
      </c>
      <c r="E14" s="12" t="s">
        <v>91</v>
      </c>
      <c r="F14" s="11">
        <v>9</v>
      </c>
      <c r="G14" s="9">
        <f ca="1" t="shared" si="18"/>
        <v>0.980762410095396</v>
      </c>
      <c r="H14" s="9" t="str">
        <f ca="1" t="shared" si="19"/>
        <v>N</v>
      </c>
      <c r="I14" s="9">
        <f ca="1" t="shared" si="20"/>
        <v>0.017359906744727475</v>
      </c>
      <c r="J14" s="9" t="str">
        <f ca="1" t="shared" si="21"/>
        <v>N</v>
      </c>
      <c r="K14" s="9">
        <f ca="1" t="shared" si="22"/>
        <v>0.0018776831598765864</v>
      </c>
      <c r="L14" s="9" t="str">
        <f ca="1" t="shared" si="23"/>
        <v>N</v>
      </c>
    </row>
    <row r="15" spans="2:12" ht="15">
      <c r="B15" s="6" t="s">
        <v>102</v>
      </c>
      <c r="C15" s="7">
        <v>1</v>
      </c>
      <c r="D15" s="7" t="s">
        <v>90</v>
      </c>
      <c r="E15" s="12" t="s">
        <v>91</v>
      </c>
      <c r="F15" s="11">
        <v>10</v>
      </c>
      <c r="G15" s="9">
        <f ca="1" t="shared" si="18"/>
        <v>0.9800768547353294</v>
      </c>
      <c r="H15" s="9" t="str">
        <f ca="1" t="shared" si="19"/>
        <v>N</v>
      </c>
      <c r="I15" s="9">
        <f ca="1" t="shared" si="20"/>
        <v>0.018496594487938972</v>
      </c>
      <c r="J15" s="9" t="str">
        <f ca="1" t="shared" si="21"/>
        <v>N</v>
      </c>
      <c r="K15" s="9">
        <f ca="1" t="shared" si="22"/>
        <v>0.0014265507767316716</v>
      </c>
      <c r="L15" s="9" t="str">
        <f ca="1" t="shared" si="23"/>
        <v>Y</v>
      </c>
    </row>
    <row r="16" spans="2:12" ht="15">
      <c r="B16" s="6" t="s">
        <v>102</v>
      </c>
      <c r="C16" s="7">
        <v>1</v>
      </c>
      <c r="D16" s="7" t="s">
        <v>90</v>
      </c>
      <c r="E16" s="12" t="s">
        <v>91</v>
      </c>
      <c r="F16" s="11">
        <v>11</v>
      </c>
      <c r="G16" s="9">
        <f ca="1" t="shared" si="18"/>
        <v>0.9794220832978617</v>
      </c>
      <c r="H16" s="9" t="str">
        <f ca="1" t="shared" si="19"/>
        <v>N</v>
      </c>
      <c r="I16" s="9">
        <f ca="1" t="shared" si="20"/>
        <v>0.01891206978412864</v>
      </c>
      <c r="J16" s="9" t="str">
        <f ca="1" t="shared" si="21"/>
        <v>N</v>
      </c>
      <c r="K16" s="9">
        <f ca="1" t="shared" si="22"/>
        <v>0.0016658469180096328</v>
      </c>
      <c r="L16" s="9" t="str">
        <f ca="1" t="shared" si="23"/>
        <v>Y</v>
      </c>
    </row>
    <row r="17" spans="2:12" ht="15">
      <c r="B17" s="6" t="s">
        <v>102</v>
      </c>
      <c r="C17" s="7">
        <v>1</v>
      </c>
      <c r="D17" s="7" t="s">
        <v>90</v>
      </c>
      <c r="E17" s="12" t="s">
        <v>91</v>
      </c>
      <c r="F17" s="11">
        <v>12</v>
      </c>
      <c r="G17" s="9">
        <f ca="1" t="shared" si="18"/>
        <v>0.9835041984760718</v>
      </c>
      <c r="H17" s="9" t="str">
        <f ca="1" t="shared" si="19"/>
        <v>Y</v>
      </c>
      <c r="I17" s="9">
        <f ca="1" t="shared" si="20"/>
        <v>0.015362266320805538</v>
      </c>
      <c r="J17" s="9" t="str">
        <f ca="1" t="shared" si="21"/>
        <v>Y</v>
      </c>
      <c r="K17" s="9">
        <f ca="1" t="shared" si="22"/>
        <v>0.0011335352031226317</v>
      </c>
      <c r="L17" s="9" t="str">
        <f ca="1" t="shared" si="23"/>
        <v>Y</v>
      </c>
    </row>
    <row r="18" spans="2:12" ht="15">
      <c r="B18" s="6" t="s">
        <v>102</v>
      </c>
      <c r="C18" s="7">
        <v>1</v>
      </c>
      <c r="D18" s="7" t="s">
        <v>90</v>
      </c>
      <c r="E18" s="12" t="s">
        <v>91</v>
      </c>
      <c r="F18" s="11">
        <v>13</v>
      </c>
      <c r="G18" s="9">
        <f ca="1" t="shared" si="18"/>
        <v>0.980165420979784</v>
      </c>
      <c r="H18" s="9" t="str">
        <f ca="1" t="shared" si="19"/>
        <v>N</v>
      </c>
      <c r="I18" s="9">
        <f ca="1" t="shared" si="20"/>
        <v>0.019327440078704614</v>
      </c>
      <c r="J18" s="9" t="str">
        <f ca="1" t="shared" si="21"/>
        <v>N</v>
      </c>
      <c r="K18" s="9">
        <f ca="1" t="shared" si="22"/>
        <v>0.0005071389415114594</v>
      </c>
      <c r="L18" s="9" t="str">
        <f ca="1" t="shared" si="23"/>
        <v>Y</v>
      </c>
    </row>
    <row r="19" spans="2:12" ht="15">
      <c r="B19" s="6" t="s">
        <v>102</v>
      </c>
      <c r="C19" s="7">
        <v>1</v>
      </c>
      <c r="D19" s="7" t="s">
        <v>90</v>
      </c>
      <c r="E19" s="12" t="s">
        <v>91</v>
      </c>
      <c r="F19" s="11">
        <v>14</v>
      </c>
      <c r="G19" s="9">
        <f ca="1" t="shared" si="18"/>
        <v>0.9884815761997696</v>
      </c>
      <c r="H19" s="9" t="str">
        <f ca="1" t="shared" si="19"/>
        <v>Y</v>
      </c>
      <c r="I19" s="9">
        <f ca="1" t="shared" si="20"/>
        <v>0.010493270254264716</v>
      </c>
      <c r="J19" s="9" t="str">
        <f ca="1" t="shared" si="21"/>
        <v>Y</v>
      </c>
      <c r="K19" s="9">
        <f ca="1" t="shared" si="22"/>
        <v>0.0010251535459656561</v>
      </c>
      <c r="L19" s="9" t="str">
        <f ca="1" t="shared" si="23"/>
        <v>Y</v>
      </c>
    </row>
    <row r="20" spans="2:12" ht="15">
      <c r="B20" s="6" t="s">
        <v>102</v>
      </c>
      <c r="C20" s="7">
        <v>1</v>
      </c>
      <c r="D20" s="7" t="s">
        <v>90</v>
      </c>
      <c r="E20" s="12" t="s">
        <v>91</v>
      </c>
      <c r="F20" s="11">
        <v>15</v>
      </c>
      <c r="G20" s="9">
        <f ca="1" t="shared" si="18"/>
        <v>0.9833710877556555</v>
      </c>
      <c r="H20" s="9" t="str">
        <f ca="1" t="shared" si="19"/>
        <v>Y</v>
      </c>
      <c r="I20" s="9">
        <f ca="1" t="shared" si="20"/>
        <v>0.01562725476820413</v>
      </c>
      <c r="J20" s="9" t="str">
        <f ca="1" t="shared" si="21"/>
        <v>Y</v>
      </c>
      <c r="K20" s="9">
        <f ca="1" t="shared" si="22"/>
        <v>0.0010016574761403415</v>
      </c>
      <c r="L20" s="9" t="str">
        <f ca="1" t="shared" si="23"/>
        <v>Y</v>
      </c>
    </row>
    <row r="21" spans="2:12" ht="15">
      <c r="B21" s="6" t="s">
        <v>102</v>
      </c>
      <c r="C21" s="7">
        <v>1</v>
      </c>
      <c r="D21" s="7" t="s">
        <v>90</v>
      </c>
      <c r="E21" s="12" t="s">
        <v>91</v>
      </c>
      <c r="F21" s="11">
        <v>16</v>
      </c>
      <c r="G21" s="9">
        <f ca="1" t="shared" si="18"/>
        <v>0.9936604341872133</v>
      </c>
      <c r="H21" s="9" t="str">
        <f ca="1" t="shared" si="19"/>
        <v>Y</v>
      </c>
      <c r="I21" s="9">
        <f ca="1" t="shared" si="20"/>
        <v>0.004370569778720892</v>
      </c>
      <c r="J21" s="9" t="str">
        <f ca="1" t="shared" si="21"/>
        <v>Y</v>
      </c>
      <c r="K21" s="9">
        <f ca="1" t="shared" si="22"/>
        <v>0.001968996034065814</v>
      </c>
      <c r="L21" s="9" t="str">
        <f ca="1" t="shared" si="23"/>
        <v>N</v>
      </c>
    </row>
    <row r="22" spans="2:12" ht="15">
      <c r="B22" s="6" t="s">
        <v>102</v>
      </c>
      <c r="C22" s="7">
        <v>1</v>
      </c>
      <c r="D22" s="7" t="s">
        <v>90</v>
      </c>
      <c r="E22" s="12" t="s">
        <v>91</v>
      </c>
      <c r="F22" s="11">
        <v>17</v>
      </c>
      <c r="G22" s="9">
        <f ca="1" t="shared" si="18"/>
        <v>0.9810348116829728</v>
      </c>
      <c r="H22" s="9" t="str">
        <f ca="1" t="shared" si="19"/>
        <v>N</v>
      </c>
      <c r="I22" s="9">
        <f ca="1" t="shared" si="20"/>
        <v>0.01877103831334969</v>
      </c>
      <c r="J22" s="9" t="str">
        <f ca="1" t="shared" si="21"/>
        <v>N</v>
      </c>
      <c r="K22" s="9">
        <f ca="1" t="shared" si="22"/>
        <v>0.00019415000367748903</v>
      </c>
      <c r="L22" s="9" t="str">
        <f ca="1" t="shared" si="23"/>
        <v>Y</v>
      </c>
    </row>
    <row r="23" spans="2:12" ht="15">
      <c r="B23" s="6" t="s">
        <v>102</v>
      </c>
      <c r="C23" s="7">
        <v>1</v>
      </c>
      <c r="D23" s="7" t="s">
        <v>90</v>
      </c>
      <c r="E23" s="12" t="s">
        <v>91</v>
      </c>
      <c r="F23" s="11">
        <v>18</v>
      </c>
      <c r="G23" s="9">
        <f ca="1" t="shared" si="18"/>
        <v>0.9964718632915074</v>
      </c>
      <c r="H23" s="9" t="str">
        <f ca="1" t="shared" si="19"/>
        <v>Y</v>
      </c>
      <c r="I23" s="9">
        <f ca="1" t="shared" si="20"/>
        <v>0.0033244753671264962</v>
      </c>
      <c r="J23" s="9" t="str">
        <f ca="1" t="shared" si="21"/>
        <v>Y</v>
      </c>
      <c r="K23" s="9">
        <f ca="1" t="shared" si="22"/>
        <v>0.00020366134136610192</v>
      </c>
      <c r="L23" s="9" t="str">
        <f ca="1" t="shared" si="23"/>
        <v>Y</v>
      </c>
    </row>
    <row r="24" spans="2:12" ht="15">
      <c r="B24" s="6" t="s">
        <v>102</v>
      </c>
      <c r="C24" s="7">
        <v>1</v>
      </c>
      <c r="D24" s="7" t="s">
        <v>90</v>
      </c>
      <c r="E24" s="12" t="s">
        <v>91</v>
      </c>
      <c r="F24" s="11">
        <v>19</v>
      </c>
      <c r="G24" s="9">
        <f ca="1" t="shared" si="18"/>
        <v>0.9990099216655144</v>
      </c>
      <c r="H24" s="9" t="str">
        <f ca="1" t="shared" si="19"/>
        <v>Y</v>
      </c>
      <c r="I24" s="9">
        <f ca="1" t="shared" si="20"/>
        <v>0.00026198523157480394</v>
      </c>
      <c r="J24" s="9" t="str">
        <f ca="1" t="shared" si="21"/>
        <v>Y</v>
      </c>
      <c r="K24" s="9">
        <f ca="1" t="shared" si="22"/>
        <v>0.0007280931029107638</v>
      </c>
      <c r="L24" s="9" t="str">
        <f ca="1" t="shared" si="23"/>
        <v>Y</v>
      </c>
    </row>
    <row r="25" spans="2:12" ht="15">
      <c r="B25" s="6" t="s">
        <v>102</v>
      </c>
      <c r="C25" s="7">
        <v>1</v>
      </c>
      <c r="D25" s="7" t="s">
        <v>90</v>
      </c>
      <c r="E25" s="12" t="s">
        <v>91</v>
      </c>
      <c r="F25" s="11">
        <v>20</v>
      </c>
      <c r="G25" s="9">
        <f ca="1" t="shared" si="18"/>
        <v>0.9872457257535426</v>
      </c>
      <c r="H25" s="9" t="str">
        <f ca="1" t="shared" si="19"/>
        <v>Y</v>
      </c>
      <c r="I25" s="9">
        <f ca="1" t="shared" si="20"/>
        <v>0.011350784857373767</v>
      </c>
      <c r="J25" s="9" t="str">
        <f ca="1" t="shared" si="21"/>
        <v>Y</v>
      </c>
      <c r="K25" s="9">
        <f ca="1" t="shared" si="22"/>
        <v>0.0014034893890836724</v>
      </c>
      <c r="L25" s="9" t="str">
        <f ca="1" t="shared" si="23"/>
        <v>Y</v>
      </c>
    </row>
    <row r="26" spans="2:12" ht="15">
      <c r="B26" s="6" t="s">
        <v>102</v>
      </c>
      <c r="C26" s="7">
        <v>1</v>
      </c>
      <c r="D26" s="7" t="s">
        <v>90</v>
      </c>
      <c r="E26" s="12" t="s">
        <v>91</v>
      </c>
      <c r="F26" s="11">
        <v>21</v>
      </c>
      <c r="G26" s="9">
        <f ca="1" t="shared" si="18"/>
        <v>0.9890108617231366</v>
      </c>
      <c r="H26" s="9" t="str">
        <f ca="1" t="shared" si="19"/>
        <v>Y</v>
      </c>
      <c r="I26" s="9">
        <f ca="1" t="shared" si="20"/>
        <v>0.01048277170069067</v>
      </c>
      <c r="J26" s="9" t="str">
        <f ca="1" t="shared" si="21"/>
        <v>Y</v>
      </c>
      <c r="K26" s="9">
        <f ca="1" t="shared" si="22"/>
        <v>0.0005063665761727743</v>
      </c>
      <c r="L26" s="9" t="str">
        <f ca="1" t="shared" si="23"/>
        <v>Y</v>
      </c>
    </row>
    <row r="27" spans="2:12" ht="15">
      <c r="B27" s="6" t="s">
        <v>102</v>
      </c>
      <c r="C27" s="7">
        <v>1</v>
      </c>
      <c r="D27" s="7" t="s">
        <v>90</v>
      </c>
      <c r="E27" s="12" t="s">
        <v>91</v>
      </c>
      <c r="F27" s="11">
        <v>22</v>
      </c>
      <c r="G27" s="9">
        <f ca="1" t="shared" si="18"/>
        <v>0.9895482253373709</v>
      </c>
      <c r="H27" s="9" t="str">
        <f ca="1" t="shared" si="19"/>
        <v>Y</v>
      </c>
      <c r="I27" s="9">
        <f ca="1" t="shared" si="20"/>
        <v>0.008596923906621732</v>
      </c>
      <c r="J27" s="9" t="str">
        <f ca="1" t="shared" si="21"/>
        <v>Y</v>
      </c>
      <c r="K27" s="9">
        <f ca="1" t="shared" si="22"/>
        <v>0.0018548507560074855</v>
      </c>
      <c r="L27" s="9" t="str">
        <f ca="1" t="shared" si="23"/>
        <v>N</v>
      </c>
    </row>
    <row r="28" spans="2:12" ht="15">
      <c r="B28" s="6" t="s">
        <v>102</v>
      </c>
      <c r="C28" s="7">
        <v>1</v>
      </c>
      <c r="D28" s="7" t="s">
        <v>90</v>
      </c>
      <c r="E28" s="12" t="s">
        <v>91</v>
      </c>
      <c r="F28" s="11">
        <v>23</v>
      </c>
      <c r="G28" s="9">
        <f ca="1" t="shared" si="18"/>
        <v>0.9886932738849515</v>
      </c>
      <c r="H28" s="9" t="str">
        <f ca="1" t="shared" si="19"/>
        <v>Y</v>
      </c>
      <c r="I28" s="9">
        <f ca="1" t="shared" si="20"/>
        <v>0.010798804123819608</v>
      </c>
      <c r="J28" s="9" t="str">
        <f ca="1" t="shared" si="21"/>
        <v>Y</v>
      </c>
      <c r="K28" s="9">
        <f ca="1" t="shared" si="22"/>
        <v>0.0005079219912288293</v>
      </c>
      <c r="L28" s="9" t="str">
        <f ca="1" t="shared" si="23"/>
        <v>Y</v>
      </c>
    </row>
    <row r="29" spans="2:12" ht="15">
      <c r="B29" s="6" t="s">
        <v>102</v>
      </c>
      <c r="C29" s="7">
        <v>1</v>
      </c>
      <c r="D29" s="7" t="s">
        <v>90</v>
      </c>
      <c r="E29" s="12" t="s">
        <v>91</v>
      </c>
      <c r="F29" s="11">
        <v>24</v>
      </c>
      <c r="G29" s="9">
        <f ca="1" t="shared" si="18"/>
        <v>0.9925903907277405</v>
      </c>
      <c r="H29" s="9" t="str">
        <f ca="1" t="shared" si="19"/>
        <v>Y</v>
      </c>
      <c r="I29" s="9">
        <f ca="1" t="shared" si="20"/>
        <v>0.006008742397004738</v>
      </c>
      <c r="J29" s="9" t="str">
        <f ca="1" t="shared" si="21"/>
        <v>Y</v>
      </c>
      <c r="K29" s="9">
        <f ca="1" t="shared" si="22"/>
        <v>0.001400866875254744</v>
      </c>
      <c r="L29" s="9" t="str">
        <f ca="1" t="shared" si="23"/>
        <v>Y</v>
      </c>
    </row>
    <row r="30" spans="2:12" ht="15">
      <c r="B30" s="6" t="s">
        <v>102</v>
      </c>
      <c r="C30" s="7">
        <v>1</v>
      </c>
      <c r="D30" s="7" t="s">
        <v>90</v>
      </c>
      <c r="E30" s="12" t="s">
        <v>91</v>
      </c>
      <c r="F30" s="11">
        <v>25</v>
      </c>
      <c r="G30" s="9">
        <f ca="1" t="shared" si="18"/>
        <v>0.9870232505226598</v>
      </c>
      <c r="H30" s="9" t="str">
        <f ca="1" t="shared" si="19"/>
        <v>Y</v>
      </c>
      <c r="I30" s="9">
        <f ca="1" t="shared" si="20"/>
        <v>0.0121439101325864</v>
      </c>
      <c r="J30" s="9" t="str">
        <f ca="1" t="shared" si="21"/>
        <v>Y</v>
      </c>
      <c r="K30" s="9">
        <f ca="1" t="shared" si="22"/>
        <v>0.0008328393447537334</v>
      </c>
      <c r="L30" s="9" t="str">
        <f ca="1" t="shared" si="23"/>
        <v>Y</v>
      </c>
    </row>
    <row r="31" spans="2:12" ht="15">
      <c r="B31" s="6" t="s">
        <v>102</v>
      </c>
      <c r="C31" s="7">
        <v>1</v>
      </c>
      <c r="D31" s="7" t="s">
        <v>90</v>
      </c>
      <c r="E31" s="12" t="s">
        <v>91</v>
      </c>
      <c r="F31" s="11">
        <v>26</v>
      </c>
      <c r="G31" s="9">
        <f ca="1" t="shared" si="18"/>
        <v>0.9985855060212725</v>
      </c>
      <c r="H31" s="9" t="str">
        <f ca="1" t="shared" si="19"/>
        <v>Y</v>
      </c>
      <c r="I31" s="9">
        <f ca="1" t="shared" si="20"/>
        <v>0.00037644795686999635</v>
      </c>
      <c r="J31" s="9" t="str">
        <f ca="1" t="shared" si="21"/>
        <v>Y</v>
      </c>
      <c r="K31" s="9">
        <f ca="1" t="shared" si="22"/>
        <v>0.00103804602185751</v>
      </c>
      <c r="L31" s="9" t="str">
        <f ca="1" t="shared" si="23"/>
        <v>Y</v>
      </c>
    </row>
    <row r="32" spans="2:12" ht="15">
      <c r="B32" s="6" t="s">
        <v>102</v>
      </c>
      <c r="C32" s="7">
        <v>1</v>
      </c>
      <c r="D32" s="7" t="s">
        <v>90</v>
      </c>
      <c r="E32" s="12" t="s">
        <v>91</v>
      </c>
      <c r="F32" s="11">
        <v>27</v>
      </c>
      <c r="G32" s="9">
        <f ca="1" t="shared" si="18"/>
        <v>0.9991228716015652</v>
      </c>
      <c r="H32" s="9" t="str">
        <f ca="1" t="shared" si="19"/>
        <v>Y</v>
      </c>
      <c r="I32" s="9">
        <f ca="1" t="shared" si="20"/>
        <v>0.0004541340509997838</v>
      </c>
      <c r="J32" s="9" t="str">
        <f ca="1" t="shared" si="21"/>
        <v>Y</v>
      </c>
      <c r="K32" s="9">
        <f ca="1" t="shared" si="22"/>
        <v>0.00042299434743492983</v>
      </c>
      <c r="L32" s="9" t="str">
        <f ca="1" t="shared" si="23"/>
        <v>Y</v>
      </c>
    </row>
    <row r="33" spans="2:12" ht="15">
      <c r="B33" s="6" t="s">
        <v>102</v>
      </c>
      <c r="C33" s="7">
        <v>1</v>
      </c>
      <c r="D33" s="7" t="s">
        <v>90</v>
      </c>
      <c r="E33" s="12" t="s">
        <v>91</v>
      </c>
      <c r="F33" s="11">
        <v>28</v>
      </c>
      <c r="G33" s="9">
        <f ca="1" t="shared" si="18"/>
        <v>0.9889175815432805</v>
      </c>
      <c r="H33" s="9" t="str">
        <f ca="1" t="shared" si="19"/>
        <v>Y</v>
      </c>
      <c r="I33" s="9">
        <f ca="1" t="shared" si="20"/>
        <v>0.010298433378536084</v>
      </c>
      <c r="J33" s="9" t="str">
        <f ca="1" t="shared" si="21"/>
        <v>Y</v>
      </c>
      <c r="K33" s="9">
        <f ca="1" t="shared" si="22"/>
        <v>0.000783985078183417</v>
      </c>
      <c r="L33" s="9" t="str">
        <f ca="1" t="shared" si="23"/>
        <v>Y</v>
      </c>
    </row>
    <row r="34" spans="2:12" ht="15">
      <c r="B34" s="6" t="s">
        <v>102</v>
      </c>
      <c r="C34" s="7">
        <v>1</v>
      </c>
      <c r="D34" s="7" t="s">
        <v>90</v>
      </c>
      <c r="E34" s="10" t="s">
        <v>92</v>
      </c>
      <c r="F34" s="11">
        <v>29</v>
      </c>
      <c r="G34" s="9">
        <f ca="1" t="shared" si="18"/>
        <v>0.9939299673286043</v>
      </c>
      <c r="H34" s="9" t="str">
        <f ca="1" t="shared" si="19"/>
        <v>Y</v>
      </c>
      <c r="I34" s="9">
        <f ca="1" t="shared" si="20"/>
        <v>0.005319035608705161</v>
      </c>
      <c r="J34" s="9" t="str">
        <f ca="1" t="shared" si="21"/>
        <v>Y</v>
      </c>
      <c r="K34" s="9">
        <f ca="1" t="shared" si="22"/>
        <v>0.0007509970626904981</v>
      </c>
      <c r="L34" s="9" t="str">
        <f ca="1" t="shared" si="23"/>
        <v>Y</v>
      </c>
    </row>
    <row r="35" spans="2:12" ht="15">
      <c r="B35" s="6" t="s">
        <v>102</v>
      </c>
      <c r="C35" s="7">
        <v>1</v>
      </c>
      <c r="D35" s="7" t="s">
        <v>90</v>
      </c>
      <c r="E35" s="10" t="s">
        <v>92</v>
      </c>
      <c r="F35" s="11">
        <v>30</v>
      </c>
      <c r="G35" s="9">
        <f ca="1" t="shared" si="18"/>
        <v>0.9834969594983685</v>
      </c>
      <c r="H35" s="9" t="str">
        <f ca="1" t="shared" si="19"/>
        <v>Y</v>
      </c>
      <c r="I35" s="9">
        <f ca="1" t="shared" si="20"/>
        <v>0.015457981628568618</v>
      </c>
      <c r="J35" s="9" t="str">
        <f ca="1" t="shared" si="21"/>
        <v>Y</v>
      </c>
      <c r="K35" s="9">
        <f ca="1" t="shared" si="22"/>
        <v>0.0010450588730629277</v>
      </c>
      <c r="L35" s="9" t="str">
        <f ca="1" t="shared" si="23"/>
        <v>Y</v>
      </c>
    </row>
    <row r="36" spans="2:12" ht="15">
      <c r="B36" s="6" t="s">
        <v>102</v>
      </c>
      <c r="C36" s="7">
        <v>1</v>
      </c>
      <c r="D36" s="7" t="s">
        <v>90</v>
      </c>
      <c r="E36" s="10" t="s">
        <v>92</v>
      </c>
      <c r="F36" s="11">
        <v>31</v>
      </c>
      <c r="G36" s="9">
        <f ca="1" t="shared" si="18"/>
        <v>0.9885718928908365</v>
      </c>
      <c r="H36" s="9" t="str">
        <f ca="1" t="shared" si="19"/>
        <v>Y</v>
      </c>
      <c r="I36" s="9">
        <f ca="1" t="shared" si="20"/>
        <v>0.010047752097511289</v>
      </c>
      <c r="J36" s="9" t="str">
        <f ca="1" t="shared" si="21"/>
        <v>Y</v>
      </c>
      <c r="K36" s="9">
        <f ca="1" t="shared" si="22"/>
        <v>0.0013803550116522506</v>
      </c>
      <c r="L36" s="9" t="str">
        <f ca="1" t="shared" si="23"/>
        <v>Y</v>
      </c>
    </row>
    <row r="37" spans="2:12" ht="15">
      <c r="B37" s="6" t="s">
        <v>102</v>
      </c>
      <c r="C37" s="7">
        <v>1</v>
      </c>
      <c r="D37" s="7" t="s">
        <v>90</v>
      </c>
      <c r="E37" s="10" t="s">
        <v>92</v>
      </c>
      <c r="F37" s="11">
        <v>32</v>
      </c>
      <c r="G37" s="9">
        <f ca="1" t="shared" si="18"/>
        <v>0.9859911885222504</v>
      </c>
      <c r="H37" s="9" t="str">
        <f ca="1" t="shared" si="19"/>
        <v>Y</v>
      </c>
      <c r="I37" s="9">
        <f ca="1" t="shared" si="20"/>
        <v>0.012158858982471404</v>
      </c>
      <c r="J37" s="9" t="str">
        <f ca="1" t="shared" si="21"/>
        <v>Y</v>
      </c>
      <c r="K37" s="9">
        <f ca="1" t="shared" si="22"/>
        <v>0.0018499524952782097</v>
      </c>
      <c r="L37" s="9" t="str">
        <f ca="1" t="shared" si="23"/>
        <v>N</v>
      </c>
    </row>
    <row r="38" spans="2:12" ht="15">
      <c r="B38" s="6" t="s">
        <v>102</v>
      </c>
      <c r="C38" s="7">
        <v>1</v>
      </c>
      <c r="D38" s="7" t="s">
        <v>90</v>
      </c>
      <c r="E38" s="10" t="s">
        <v>92</v>
      </c>
      <c r="F38" s="11">
        <v>33</v>
      </c>
      <c r="G38" s="9">
        <f aca="true" t="shared" si="24" ref="G38">1-I38-K38</f>
        <v>0.9952219270283207</v>
      </c>
      <c r="H38" s="9" t="str">
        <f aca="true" t="shared" si="25" ref="H38">IF(G38&gt;=$H$1,"Y","N")</f>
        <v>Y</v>
      </c>
      <c r="I38" s="9">
        <f aca="true" t="shared" si="26" ref="I38">RAND()*(0.02)</f>
        <v>0.0034073889546837413</v>
      </c>
      <c r="J38" s="9" t="str">
        <f aca="true" t="shared" si="27" ref="J38">IF(I38&lt;=$J$1,"Y","N")</f>
        <v>Y</v>
      </c>
      <c r="K38" s="9">
        <f aca="true" t="shared" si="28" ref="K38">RAND()*(0.002)</f>
        <v>0.0013706840169956274</v>
      </c>
      <c r="L38" s="9" t="str">
        <f aca="true" t="shared" si="29" ref="L38">IF(K38&lt;=$L$1,"Y","N")</f>
        <v>Y</v>
      </c>
    </row>
    <row r="39" spans="2:12" ht="15">
      <c r="B39" s="6" t="s">
        <v>102</v>
      </c>
      <c r="C39" s="7">
        <v>1</v>
      </c>
      <c r="D39" s="7" t="s">
        <v>90</v>
      </c>
      <c r="E39" s="10" t="s">
        <v>92</v>
      </c>
      <c r="F39" s="11">
        <v>34</v>
      </c>
      <c r="G39" s="9">
        <f aca="true" t="shared" si="30" ref="G39">1-I39-K39</f>
        <v>0.9861180975305935</v>
      </c>
      <c r="H39" s="9" t="str">
        <f aca="true" t="shared" si="31" ref="H39">IF(G39&gt;=$H$1,"Y","N")</f>
        <v>Y</v>
      </c>
      <c r="I39" s="9">
        <f aca="true" t="shared" si="32" ref="I39">RAND()*(0.02)</f>
        <v>0.012797770518642384</v>
      </c>
      <c r="J39" s="9" t="str">
        <f aca="true" t="shared" si="33" ref="J39">IF(I39&lt;=$J$1,"Y","N")</f>
        <v>Y</v>
      </c>
      <c r="K39" s="9">
        <f aca="true" t="shared" si="34" ref="K39">RAND()*(0.002)</f>
        <v>0.001084131950764121</v>
      </c>
      <c r="L39" s="9" t="str">
        <f aca="true" t="shared" si="35" ref="L39">IF(K39&lt;=$L$1,"Y","N")</f>
        <v>Y</v>
      </c>
    </row>
    <row r="40" spans="2:12" ht="15">
      <c r="B40" s="6" t="s">
        <v>102</v>
      </c>
      <c r="C40" s="7">
        <v>1</v>
      </c>
      <c r="D40" s="7" t="s">
        <v>90</v>
      </c>
      <c r="E40" s="10" t="s">
        <v>92</v>
      </c>
      <c r="F40" s="11">
        <v>35</v>
      </c>
      <c r="G40" s="9">
        <f aca="true" t="shared" si="36" ref="G40:G68">1-I40-K40</f>
        <v>0.9936437475501929</v>
      </c>
      <c r="H40" s="9" t="str">
        <f aca="true" t="shared" si="37" ref="H40:H68">IF(G40&gt;=$H$1,"Y","N")</f>
        <v>Y</v>
      </c>
      <c r="I40" s="9">
        <f aca="true" t="shared" si="38" ref="I40:I68">RAND()*(0.02)</f>
        <v>0.006315821462609135</v>
      </c>
      <c r="J40" s="9" t="str">
        <f aca="true" t="shared" si="39" ref="J40:J68">IF(I40&lt;=$J$1,"Y","N")</f>
        <v>Y</v>
      </c>
      <c r="K40" s="9">
        <f aca="true" t="shared" si="40" ref="K40:K68">RAND()*(0.002)</f>
        <v>4.043098719794003E-05</v>
      </c>
      <c r="L40" s="9" t="str">
        <f aca="true" t="shared" si="41" ref="L40:L68">IF(K40&lt;=$L$1,"Y","N")</f>
        <v>Y</v>
      </c>
    </row>
    <row r="41" spans="2:12" ht="15">
      <c r="B41" s="6" t="s">
        <v>102</v>
      </c>
      <c r="C41" s="7">
        <v>1</v>
      </c>
      <c r="D41" s="7" t="s">
        <v>90</v>
      </c>
      <c r="E41" s="10" t="s">
        <v>92</v>
      </c>
      <c r="F41" s="11">
        <v>36</v>
      </c>
      <c r="G41" s="9">
        <f ca="1" t="shared" si="36"/>
        <v>0.9926002237486395</v>
      </c>
      <c r="H41" s="9" t="str">
        <f ca="1" t="shared" si="37"/>
        <v>Y</v>
      </c>
      <c r="I41" s="9">
        <f ca="1" t="shared" si="38"/>
        <v>0.006319713745619904</v>
      </c>
      <c r="J41" s="9" t="str">
        <f ca="1" t="shared" si="39"/>
        <v>Y</v>
      </c>
      <c r="K41" s="9">
        <f ca="1" t="shared" si="40"/>
        <v>0.0010800625057405342</v>
      </c>
      <c r="L41" s="9" t="str">
        <f ca="1" t="shared" si="41"/>
        <v>Y</v>
      </c>
    </row>
    <row r="42" spans="2:12" ht="15">
      <c r="B42" s="6" t="s">
        <v>102</v>
      </c>
      <c r="C42" s="7">
        <v>1</v>
      </c>
      <c r="D42" s="7" t="s">
        <v>90</v>
      </c>
      <c r="E42" s="10" t="s">
        <v>92</v>
      </c>
      <c r="F42" s="11">
        <v>37</v>
      </c>
      <c r="G42" s="9">
        <f ca="1" t="shared" si="36"/>
        <v>0.991963407432915</v>
      </c>
      <c r="H42" s="9" t="str">
        <f ca="1" t="shared" si="37"/>
        <v>Y</v>
      </c>
      <c r="I42" s="9">
        <f ca="1" t="shared" si="38"/>
        <v>0.007684754228931428</v>
      </c>
      <c r="J42" s="9" t="str">
        <f ca="1" t="shared" si="39"/>
        <v>Y</v>
      </c>
      <c r="K42" s="9">
        <f ca="1" t="shared" si="40"/>
        <v>0.0003518383381536032</v>
      </c>
      <c r="L42" s="9" t="str">
        <f ca="1" t="shared" si="41"/>
        <v>Y</v>
      </c>
    </row>
    <row r="43" spans="2:12" ht="15">
      <c r="B43" s="6" t="s">
        <v>102</v>
      </c>
      <c r="C43" s="7">
        <v>1</v>
      </c>
      <c r="D43" s="7" t="s">
        <v>90</v>
      </c>
      <c r="E43" s="10" t="s">
        <v>92</v>
      </c>
      <c r="F43" s="11">
        <v>38</v>
      </c>
      <c r="G43" s="9">
        <f ca="1" t="shared" si="36"/>
        <v>0.9971600434356779</v>
      </c>
      <c r="H43" s="9" t="str">
        <f ca="1" t="shared" si="37"/>
        <v>Y</v>
      </c>
      <c r="I43" s="9">
        <f ca="1" t="shared" si="38"/>
        <v>0.001344833080491412</v>
      </c>
      <c r="J43" s="9" t="str">
        <f ca="1" t="shared" si="39"/>
        <v>Y</v>
      </c>
      <c r="K43" s="9">
        <f ca="1" t="shared" si="40"/>
        <v>0.001495123483830792</v>
      </c>
      <c r="L43" s="9" t="str">
        <f ca="1" t="shared" si="41"/>
        <v>Y</v>
      </c>
    </row>
    <row r="44" spans="2:12" ht="15">
      <c r="B44" s="6" t="s">
        <v>102</v>
      </c>
      <c r="C44" s="7">
        <v>1</v>
      </c>
      <c r="D44" s="7" t="s">
        <v>90</v>
      </c>
      <c r="E44" s="10" t="s">
        <v>92</v>
      </c>
      <c r="F44" s="11">
        <v>39</v>
      </c>
      <c r="G44" s="9">
        <f ca="1" t="shared" si="36"/>
        <v>0.9919802742505095</v>
      </c>
      <c r="H44" s="9" t="str">
        <f ca="1" t="shared" si="37"/>
        <v>Y</v>
      </c>
      <c r="I44" s="9">
        <f ca="1" t="shared" si="38"/>
        <v>0.0072705782816683</v>
      </c>
      <c r="J44" s="9" t="str">
        <f ca="1" t="shared" si="39"/>
        <v>Y</v>
      </c>
      <c r="K44" s="9">
        <f ca="1" t="shared" si="40"/>
        <v>0.0007491474678222136</v>
      </c>
      <c r="L44" s="9" t="str">
        <f ca="1" t="shared" si="41"/>
        <v>Y</v>
      </c>
    </row>
    <row r="45" spans="2:12" ht="15">
      <c r="B45" s="6" t="s">
        <v>102</v>
      </c>
      <c r="C45" s="7">
        <v>1</v>
      </c>
      <c r="D45" s="7" t="s">
        <v>90</v>
      </c>
      <c r="E45" s="10" t="s">
        <v>92</v>
      </c>
      <c r="F45" s="11">
        <v>40</v>
      </c>
      <c r="G45" s="9">
        <f ca="1" t="shared" si="36"/>
        <v>0.982021009444079</v>
      </c>
      <c r="H45" s="9" t="str">
        <f ca="1" t="shared" si="37"/>
        <v>Y</v>
      </c>
      <c r="I45" s="9">
        <f ca="1" t="shared" si="38"/>
        <v>0.017194746011310193</v>
      </c>
      <c r="J45" s="9" t="str">
        <f ca="1" t="shared" si="39"/>
        <v>N</v>
      </c>
      <c r="K45" s="9">
        <f ca="1" t="shared" si="40"/>
        <v>0.0007842445446108037</v>
      </c>
      <c r="L45" s="9" t="str">
        <f ca="1" t="shared" si="41"/>
        <v>Y</v>
      </c>
    </row>
    <row r="46" spans="2:12" ht="15">
      <c r="B46" s="6" t="s">
        <v>102</v>
      </c>
      <c r="C46" s="7">
        <v>1</v>
      </c>
      <c r="D46" s="7" t="s">
        <v>90</v>
      </c>
      <c r="E46" s="10" t="s">
        <v>92</v>
      </c>
      <c r="F46" s="11">
        <v>41</v>
      </c>
      <c r="G46" s="9">
        <f ca="1" t="shared" si="36"/>
        <v>0.9810795029371574</v>
      </c>
      <c r="H46" s="9" t="str">
        <f ca="1" t="shared" si="37"/>
        <v>N</v>
      </c>
      <c r="I46" s="9">
        <f ca="1" t="shared" si="38"/>
        <v>0.018549375324657655</v>
      </c>
      <c r="J46" s="9" t="str">
        <f ca="1" t="shared" si="39"/>
        <v>N</v>
      </c>
      <c r="K46" s="9">
        <f ca="1" t="shared" si="40"/>
        <v>0.00037112173818502073</v>
      </c>
      <c r="L46" s="9" t="str">
        <f ca="1" t="shared" si="41"/>
        <v>Y</v>
      </c>
    </row>
    <row r="47" spans="2:12" ht="15">
      <c r="B47" s="6" t="s">
        <v>102</v>
      </c>
      <c r="C47" s="7">
        <v>1</v>
      </c>
      <c r="D47" s="7" t="s">
        <v>90</v>
      </c>
      <c r="E47" s="10" t="s">
        <v>92</v>
      </c>
      <c r="F47" s="11">
        <v>42</v>
      </c>
      <c r="G47" s="9">
        <f ca="1" t="shared" si="36"/>
        <v>0.9908108278208374</v>
      </c>
      <c r="H47" s="9" t="str">
        <f ca="1" t="shared" si="37"/>
        <v>Y</v>
      </c>
      <c r="I47" s="9">
        <f ca="1" t="shared" si="38"/>
        <v>0.007290168157971575</v>
      </c>
      <c r="J47" s="9" t="str">
        <f ca="1" t="shared" si="39"/>
        <v>Y</v>
      </c>
      <c r="K47" s="9">
        <f ca="1" t="shared" si="40"/>
        <v>0.0018990040211910423</v>
      </c>
      <c r="L47" s="9" t="str">
        <f ca="1" t="shared" si="41"/>
        <v>N</v>
      </c>
    </row>
    <row r="48" spans="2:12" ht="15">
      <c r="B48" s="6" t="s">
        <v>102</v>
      </c>
      <c r="C48" s="7">
        <v>1</v>
      </c>
      <c r="D48" s="7" t="s">
        <v>90</v>
      </c>
      <c r="E48" s="10" t="s">
        <v>92</v>
      </c>
      <c r="F48" s="11">
        <v>43</v>
      </c>
      <c r="G48" s="9">
        <f ca="1" t="shared" si="36"/>
        <v>0.9834180184339913</v>
      </c>
      <c r="H48" s="9" t="str">
        <f ca="1" t="shared" si="37"/>
        <v>Y</v>
      </c>
      <c r="I48" s="9">
        <f ca="1" t="shared" si="38"/>
        <v>0.0148471771238553</v>
      </c>
      <c r="J48" s="9" t="str">
        <f ca="1" t="shared" si="39"/>
        <v>Y</v>
      </c>
      <c r="K48" s="9">
        <f ca="1" t="shared" si="40"/>
        <v>0.00173480444215339</v>
      </c>
      <c r="L48" s="9" t="str">
        <f ca="1" t="shared" si="41"/>
        <v>Y</v>
      </c>
    </row>
    <row r="49" spans="2:12" ht="15">
      <c r="B49" s="6" t="s">
        <v>102</v>
      </c>
      <c r="C49" s="7">
        <v>1</v>
      </c>
      <c r="D49" s="7" t="s">
        <v>90</v>
      </c>
      <c r="E49" s="10" t="s">
        <v>92</v>
      </c>
      <c r="F49" s="11">
        <v>44</v>
      </c>
      <c r="G49" s="9">
        <f ca="1" t="shared" si="36"/>
        <v>0.9911563336763349</v>
      </c>
      <c r="H49" s="9" t="str">
        <f ca="1" t="shared" si="37"/>
        <v>Y</v>
      </c>
      <c r="I49" s="9">
        <f ca="1" t="shared" si="38"/>
        <v>0.007557418371885882</v>
      </c>
      <c r="J49" s="9" t="str">
        <f ca="1" t="shared" si="39"/>
        <v>Y</v>
      </c>
      <c r="K49" s="9">
        <f ca="1" t="shared" si="40"/>
        <v>0.0012862479517791999</v>
      </c>
      <c r="L49" s="9" t="str">
        <f ca="1" t="shared" si="41"/>
        <v>Y</v>
      </c>
    </row>
    <row r="50" spans="2:12" ht="15">
      <c r="B50" s="6" t="s">
        <v>102</v>
      </c>
      <c r="C50" s="7">
        <v>1</v>
      </c>
      <c r="D50" s="7" t="s">
        <v>90</v>
      </c>
      <c r="E50" s="10" t="s">
        <v>92</v>
      </c>
      <c r="F50" s="11">
        <v>45</v>
      </c>
      <c r="G50" s="9">
        <f ca="1" t="shared" si="36"/>
        <v>0.9913795037169781</v>
      </c>
      <c r="H50" s="9" t="str">
        <f ca="1" t="shared" si="37"/>
        <v>Y</v>
      </c>
      <c r="I50" s="9">
        <f ca="1" t="shared" si="38"/>
        <v>0.007945941708061009</v>
      </c>
      <c r="J50" s="9" t="str">
        <f ca="1" t="shared" si="39"/>
        <v>Y</v>
      </c>
      <c r="K50" s="9">
        <f ca="1" t="shared" si="40"/>
        <v>0.0006745545749609118</v>
      </c>
      <c r="L50" s="9" t="str">
        <f ca="1" t="shared" si="41"/>
        <v>Y</v>
      </c>
    </row>
    <row r="51" spans="2:12" ht="15">
      <c r="B51" s="6" t="s">
        <v>102</v>
      </c>
      <c r="C51" s="7">
        <v>1</v>
      </c>
      <c r="D51" s="7" t="s">
        <v>90</v>
      </c>
      <c r="E51" s="10" t="s">
        <v>92</v>
      </c>
      <c r="F51" s="11">
        <v>46</v>
      </c>
      <c r="G51" s="9">
        <f ca="1" t="shared" si="36"/>
        <v>0.9801930674669193</v>
      </c>
      <c r="H51" s="9" t="str">
        <f ca="1" t="shared" si="37"/>
        <v>N</v>
      </c>
      <c r="I51" s="9">
        <f ca="1" t="shared" si="38"/>
        <v>0.018135352984110814</v>
      </c>
      <c r="J51" s="9" t="str">
        <f ca="1" t="shared" si="39"/>
        <v>N</v>
      </c>
      <c r="K51" s="9">
        <f ca="1" t="shared" si="40"/>
        <v>0.0016715795489698846</v>
      </c>
      <c r="L51" s="9" t="str">
        <f ca="1" t="shared" si="41"/>
        <v>Y</v>
      </c>
    </row>
    <row r="52" spans="2:12" ht="15">
      <c r="B52" s="6" t="s">
        <v>102</v>
      </c>
      <c r="C52" s="7">
        <v>1</v>
      </c>
      <c r="D52" s="7" t="s">
        <v>90</v>
      </c>
      <c r="E52" s="10" t="s">
        <v>92</v>
      </c>
      <c r="F52" s="11">
        <v>47</v>
      </c>
      <c r="G52" s="9">
        <f ca="1" t="shared" si="36"/>
        <v>0.9954340227536327</v>
      </c>
      <c r="H52" s="9" t="str">
        <f ca="1" t="shared" si="37"/>
        <v>Y</v>
      </c>
      <c r="I52" s="9">
        <f ca="1" t="shared" si="38"/>
        <v>0.002826571056798306</v>
      </c>
      <c r="J52" s="9" t="str">
        <f ca="1" t="shared" si="39"/>
        <v>Y</v>
      </c>
      <c r="K52" s="9">
        <f ca="1" t="shared" si="40"/>
        <v>0.0017394061895690217</v>
      </c>
      <c r="L52" s="9" t="str">
        <f ca="1" t="shared" si="41"/>
        <v>Y</v>
      </c>
    </row>
    <row r="53" spans="2:12" ht="15">
      <c r="B53" s="6" t="s">
        <v>102</v>
      </c>
      <c r="C53" s="7">
        <v>1</v>
      </c>
      <c r="D53" s="7" t="s">
        <v>90</v>
      </c>
      <c r="E53" s="10" t="s">
        <v>92</v>
      </c>
      <c r="F53" s="11">
        <v>48</v>
      </c>
      <c r="G53" s="9">
        <f ca="1" t="shared" si="36"/>
        <v>0.9977894221462594</v>
      </c>
      <c r="H53" s="9" t="str">
        <f ca="1" t="shared" si="37"/>
        <v>Y</v>
      </c>
      <c r="I53" s="9">
        <f ca="1" t="shared" si="38"/>
        <v>0.00047614819458400957</v>
      </c>
      <c r="J53" s="9" t="str">
        <f ca="1" t="shared" si="39"/>
        <v>Y</v>
      </c>
      <c r="K53" s="9">
        <f ca="1" t="shared" si="40"/>
        <v>0.001734429659156552</v>
      </c>
      <c r="L53" s="9" t="str">
        <f ca="1" t="shared" si="41"/>
        <v>Y</v>
      </c>
    </row>
    <row r="54" spans="2:12" ht="15">
      <c r="B54" s="6" t="s">
        <v>102</v>
      </c>
      <c r="C54" s="7">
        <v>1</v>
      </c>
      <c r="D54" s="7" t="s">
        <v>90</v>
      </c>
      <c r="E54" s="10" t="s">
        <v>92</v>
      </c>
      <c r="F54" s="11">
        <v>49</v>
      </c>
      <c r="G54" s="9">
        <f ca="1" t="shared" si="36"/>
        <v>0.9961439758695085</v>
      </c>
      <c r="H54" s="9" t="str">
        <f ca="1" t="shared" si="37"/>
        <v>Y</v>
      </c>
      <c r="I54" s="9">
        <f ca="1" t="shared" si="38"/>
        <v>0.002820409820895713</v>
      </c>
      <c r="J54" s="9" t="str">
        <f ca="1" t="shared" si="39"/>
        <v>Y</v>
      </c>
      <c r="K54" s="9">
        <f ca="1" t="shared" si="40"/>
        <v>0.0010356143095957792</v>
      </c>
      <c r="L54" s="9" t="str">
        <f ca="1" t="shared" si="41"/>
        <v>Y</v>
      </c>
    </row>
    <row r="55" spans="2:12" ht="15">
      <c r="B55" s="6" t="s">
        <v>102</v>
      </c>
      <c r="C55" s="7">
        <v>1</v>
      </c>
      <c r="D55" s="7" t="s">
        <v>90</v>
      </c>
      <c r="E55" s="10" t="s">
        <v>92</v>
      </c>
      <c r="F55" s="11">
        <v>50</v>
      </c>
      <c r="G55" s="9">
        <f ca="1" t="shared" si="36"/>
        <v>0.9829862806808083</v>
      </c>
      <c r="H55" s="9" t="str">
        <f ca="1" t="shared" si="37"/>
        <v>Y</v>
      </c>
      <c r="I55" s="9">
        <f ca="1" t="shared" si="38"/>
        <v>0.015513229079138333</v>
      </c>
      <c r="J55" s="9" t="str">
        <f ca="1" t="shared" si="39"/>
        <v>Y</v>
      </c>
      <c r="K55" s="9">
        <f ca="1" t="shared" si="40"/>
        <v>0.0015004902400533916</v>
      </c>
      <c r="L55" s="9" t="str">
        <f ca="1" t="shared" si="41"/>
        <v>Y</v>
      </c>
    </row>
    <row r="56" spans="2:12" ht="15">
      <c r="B56" s="6" t="s">
        <v>102</v>
      </c>
      <c r="C56" s="7">
        <v>1</v>
      </c>
      <c r="D56" s="7" t="s">
        <v>90</v>
      </c>
      <c r="E56" s="10" t="s">
        <v>92</v>
      </c>
      <c r="F56" s="11">
        <v>51</v>
      </c>
      <c r="G56" s="9">
        <f ca="1" t="shared" si="36"/>
        <v>0.993108762021717</v>
      </c>
      <c r="H56" s="9" t="str">
        <f ca="1" t="shared" si="37"/>
        <v>Y</v>
      </c>
      <c r="I56" s="9">
        <f ca="1" t="shared" si="38"/>
        <v>0.005081896566954636</v>
      </c>
      <c r="J56" s="9" t="str">
        <f ca="1" t="shared" si="39"/>
        <v>Y</v>
      </c>
      <c r="K56" s="9">
        <f ca="1" t="shared" si="40"/>
        <v>0.0018093414113282732</v>
      </c>
      <c r="L56" s="9" t="str">
        <f ca="1" t="shared" si="41"/>
        <v>N</v>
      </c>
    </row>
    <row r="57" spans="2:12" ht="15">
      <c r="B57" s="6" t="s">
        <v>102</v>
      </c>
      <c r="C57" s="7">
        <v>1</v>
      </c>
      <c r="D57" s="7" t="s">
        <v>90</v>
      </c>
      <c r="E57" s="10" t="s">
        <v>92</v>
      </c>
      <c r="F57" s="11">
        <v>52</v>
      </c>
      <c r="G57" s="9">
        <f ca="1" t="shared" si="36"/>
        <v>0.9809188683199496</v>
      </c>
      <c r="H57" s="9" t="str">
        <f ca="1" t="shared" si="37"/>
        <v>N</v>
      </c>
      <c r="I57" s="9">
        <f ca="1" t="shared" si="38"/>
        <v>0.017380115126176255</v>
      </c>
      <c r="J57" s="9" t="str">
        <f ca="1" t="shared" si="39"/>
        <v>N</v>
      </c>
      <c r="K57" s="9">
        <f ca="1" t="shared" si="40"/>
        <v>0.0017010165538742514</v>
      </c>
      <c r="L57" s="9" t="str">
        <f ca="1" t="shared" si="41"/>
        <v>Y</v>
      </c>
    </row>
    <row r="58" spans="2:12" ht="15">
      <c r="B58" s="6" t="s">
        <v>102</v>
      </c>
      <c r="C58" s="7">
        <v>1</v>
      </c>
      <c r="D58" s="7" t="s">
        <v>90</v>
      </c>
      <c r="E58" s="10" t="s">
        <v>92</v>
      </c>
      <c r="F58" s="11">
        <v>53</v>
      </c>
      <c r="G58" s="9">
        <f ca="1" t="shared" si="36"/>
        <v>0.9793191922810311</v>
      </c>
      <c r="H58" s="9" t="str">
        <f ca="1" t="shared" si="37"/>
        <v>N</v>
      </c>
      <c r="I58" s="9">
        <f ca="1" t="shared" si="38"/>
        <v>0.01884286304580426</v>
      </c>
      <c r="J58" s="9" t="str">
        <f ca="1" t="shared" si="39"/>
        <v>N</v>
      </c>
      <c r="K58" s="9">
        <f ca="1" t="shared" si="40"/>
        <v>0.0018379446731646087</v>
      </c>
      <c r="L58" s="9" t="str">
        <f ca="1" t="shared" si="41"/>
        <v>N</v>
      </c>
    </row>
    <row r="59" spans="2:12" ht="15">
      <c r="B59" s="6" t="s">
        <v>102</v>
      </c>
      <c r="C59" s="7">
        <v>1</v>
      </c>
      <c r="D59" s="7" t="s">
        <v>90</v>
      </c>
      <c r="E59" s="10" t="s">
        <v>92</v>
      </c>
      <c r="F59" s="11">
        <v>54</v>
      </c>
      <c r="G59" s="9">
        <f ca="1" t="shared" si="36"/>
        <v>0.9912112378822042</v>
      </c>
      <c r="H59" s="9" t="str">
        <f ca="1" t="shared" si="37"/>
        <v>Y</v>
      </c>
      <c r="I59" s="9">
        <f ca="1" t="shared" si="38"/>
        <v>0.008463770545610769</v>
      </c>
      <c r="J59" s="9" t="str">
        <f ca="1" t="shared" si="39"/>
        <v>Y</v>
      </c>
      <c r="K59" s="9">
        <f ca="1" t="shared" si="40"/>
        <v>0.0003249915721849828</v>
      </c>
      <c r="L59" s="9" t="str">
        <f ca="1" t="shared" si="41"/>
        <v>Y</v>
      </c>
    </row>
    <row r="60" spans="2:12" ht="15">
      <c r="B60" s="6" t="s">
        <v>102</v>
      </c>
      <c r="C60" s="7">
        <v>1</v>
      </c>
      <c r="D60" s="7" t="s">
        <v>90</v>
      </c>
      <c r="E60" s="10" t="s">
        <v>92</v>
      </c>
      <c r="F60" s="11">
        <v>55</v>
      </c>
      <c r="G60" s="9">
        <f ca="1" t="shared" si="36"/>
        <v>0.9892533631514787</v>
      </c>
      <c r="H60" s="9" t="str">
        <f ca="1" t="shared" si="37"/>
        <v>Y</v>
      </c>
      <c r="I60" s="9">
        <f ca="1" t="shared" si="38"/>
        <v>0.009238714348472784</v>
      </c>
      <c r="J60" s="9" t="str">
        <f ca="1" t="shared" si="39"/>
        <v>Y</v>
      </c>
      <c r="K60" s="9">
        <f ca="1" t="shared" si="40"/>
        <v>0.001507922500048514</v>
      </c>
      <c r="L60" s="9" t="str">
        <f ca="1" t="shared" si="41"/>
        <v>Y</v>
      </c>
    </row>
    <row r="61" spans="2:12" ht="15">
      <c r="B61" s="6" t="s">
        <v>102</v>
      </c>
      <c r="C61" s="7">
        <v>1</v>
      </c>
      <c r="D61" s="7" t="s">
        <v>90</v>
      </c>
      <c r="E61" s="10" t="s">
        <v>92</v>
      </c>
      <c r="F61" s="11">
        <v>56</v>
      </c>
      <c r="G61" s="9">
        <f ca="1" t="shared" si="36"/>
        <v>0.9899565131594712</v>
      </c>
      <c r="H61" s="9" t="str">
        <f ca="1" t="shared" si="37"/>
        <v>Y</v>
      </c>
      <c r="I61" s="9">
        <f ca="1" t="shared" si="38"/>
        <v>0.008498633461512313</v>
      </c>
      <c r="J61" s="9" t="str">
        <f ca="1" t="shared" si="39"/>
        <v>Y</v>
      </c>
      <c r="K61" s="9">
        <f ca="1" t="shared" si="40"/>
        <v>0.0015448533790164913</v>
      </c>
      <c r="L61" s="9" t="str">
        <f ca="1" t="shared" si="41"/>
        <v>Y</v>
      </c>
    </row>
    <row r="62" spans="2:12" ht="15">
      <c r="B62" s="6" t="s">
        <v>102</v>
      </c>
      <c r="C62" s="7">
        <v>1</v>
      </c>
      <c r="D62" s="7" t="s">
        <v>90</v>
      </c>
      <c r="E62" s="10" t="s">
        <v>92</v>
      </c>
      <c r="F62" s="11">
        <v>57</v>
      </c>
      <c r="G62" s="9">
        <f ca="1" t="shared" si="36"/>
        <v>0.9891389308797652</v>
      </c>
      <c r="H62" s="9" t="str">
        <f ca="1" t="shared" si="37"/>
        <v>Y</v>
      </c>
      <c r="I62" s="9">
        <f ca="1" t="shared" si="38"/>
        <v>0.010186517699203677</v>
      </c>
      <c r="J62" s="9" t="str">
        <f ca="1" t="shared" si="39"/>
        <v>Y</v>
      </c>
      <c r="K62" s="9">
        <f ca="1" t="shared" si="40"/>
        <v>0.0006745514210311062</v>
      </c>
      <c r="L62" s="9" t="str">
        <f ca="1" t="shared" si="41"/>
        <v>Y</v>
      </c>
    </row>
    <row r="63" spans="2:12" ht="15">
      <c r="B63" s="6" t="s">
        <v>102</v>
      </c>
      <c r="C63" s="7">
        <v>1</v>
      </c>
      <c r="D63" s="7" t="s">
        <v>90</v>
      </c>
      <c r="E63" s="10" t="s">
        <v>92</v>
      </c>
      <c r="F63" s="11">
        <v>58</v>
      </c>
      <c r="G63" s="9">
        <f ca="1" t="shared" si="36"/>
        <v>0.9822243267548818</v>
      </c>
      <c r="H63" s="9" t="str">
        <f ca="1" t="shared" si="37"/>
        <v>Y</v>
      </c>
      <c r="I63" s="9">
        <f ca="1" t="shared" si="38"/>
        <v>0.017277104440481476</v>
      </c>
      <c r="J63" s="9" t="str">
        <f ca="1" t="shared" si="39"/>
        <v>N</v>
      </c>
      <c r="K63" s="9">
        <f ca="1" t="shared" si="40"/>
        <v>0.0004985688046367507</v>
      </c>
      <c r="L63" s="9" t="str">
        <f ca="1" t="shared" si="41"/>
        <v>Y</v>
      </c>
    </row>
    <row r="64" spans="2:12" ht="15">
      <c r="B64" s="6" t="s">
        <v>102</v>
      </c>
      <c r="C64" s="7">
        <v>1</v>
      </c>
      <c r="D64" s="7" t="s">
        <v>90</v>
      </c>
      <c r="E64" s="10" t="s">
        <v>92</v>
      </c>
      <c r="F64" s="11">
        <v>59</v>
      </c>
      <c r="G64" s="9">
        <f ca="1" t="shared" si="36"/>
        <v>0.9833799897635244</v>
      </c>
      <c r="H64" s="9" t="str">
        <f ca="1" t="shared" si="37"/>
        <v>Y</v>
      </c>
      <c r="I64" s="9">
        <f ca="1" t="shared" si="38"/>
        <v>0.016425988719337443</v>
      </c>
      <c r="J64" s="9" t="str">
        <f ca="1" t="shared" si="39"/>
        <v>Y</v>
      </c>
      <c r="K64" s="9">
        <f ca="1" t="shared" si="40"/>
        <v>0.00019402151713820626</v>
      </c>
      <c r="L64" s="9" t="str">
        <f ca="1" t="shared" si="41"/>
        <v>Y</v>
      </c>
    </row>
    <row r="65" spans="2:12" ht="15">
      <c r="B65" s="6" t="s">
        <v>102</v>
      </c>
      <c r="C65" s="7">
        <v>1</v>
      </c>
      <c r="D65" s="7" t="s">
        <v>90</v>
      </c>
      <c r="E65" s="14" t="s">
        <v>93</v>
      </c>
      <c r="F65" s="11">
        <v>60</v>
      </c>
      <c r="G65" s="9">
        <f ca="1" t="shared" si="36"/>
        <v>0.9865208727807018</v>
      </c>
      <c r="H65" s="9" t="str">
        <f ca="1" t="shared" si="37"/>
        <v>Y</v>
      </c>
      <c r="I65" s="9">
        <f ca="1" t="shared" si="38"/>
        <v>0.012683338776057842</v>
      </c>
      <c r="J65" s="9" t="str">
        <f ca="1" t="shared" si="39"/>
        <v>Y</v>
      </c>
      <c r="K65" s="9">
        <f ca="1" t="shared" si="40"/>
        <v>0.0007957884432404079</v>
      </c>
      <c r="L65" s="9" t="str">
        <f ca="1" t="shared" si="41"/>
        <v>Y</v>
      </c>
    </row>
    <row r="66" spans="2:12" ht="15">
      <c r="B66" s="6" t="s">
        <v>102</v>
      </c>
      <c r="C66" s="7">
        <v>1</v>
      </c>
      <c r="D66" s="7" t="s">
        <v>90</v>
      </c>
      <c r="E66" s="14" t="s">
        <v>93</v>
      </c>
      <c r="F66" s="11">
        <v>61</v>
      </c>
      <c r="G66" s="9">
        <f ca="1" t="shared" si="36"/>
        <v>0.9887292178033139</v>
      </c>
      <c r="H66" s="9" t="str">
        <f ca="1" t="shared" si="37"/>
        <v>Y</v>
      </c>
      <c r="I66" s="9">
        <f ca="1" t="shared" si="38"/>
        <v>0.009472386438080571</v>
      </c>
      <c r="J66" s="9" t="str">
        <f ca="1" t="shared" si="39"/>
        <v>Y</v>
      </c>
      <c r="K66" s="9">
        <f ca="1" t="shared" si="40"/>
        <v>0.0017983957586055245</v>
      </c>
      <c r="L66" s="9" t="str">
        <f ca="1" t="shared" si="41"/>
        <v>Y</v>
      </c>
    </row>
    <row r="67" spans="2:12" ht="15">
      <c r="B67" s="6" t="s">
        <v>102</v>
      </c>
      <c r="C67" s="7">
        <v>1</v>
      </c>
      <c r="D67" s="7" t="s">
        <v>90</v>
      </c>
      <c r="E67" s="14" t="s">
        <v>93</v>
      </c>
      <c r="F67" s="11">
        <v>62</v>
      </c>
      <c r="G67" s="9">
        <f ca="1" t="shared" si="36"/>
        <v>0.9887725023493914</v>
      </c>
      <c r="H67" s="9" t="str">
        <f ca="1" t="shared" si="37"/>
        <v>Y</v>
      </c>
      <c r="I67" s="9">
        <f ca="1" t="shared" si="38"/>
        <v>0.010870247548890984</v>
      </c>
      <c r="J67" s="9" t="str">
        <f ca="1" t="shared" si="39"/>
        <v>Y</v>
      </c>
      <c r="K67" s="9">
        <f ca="1" t="shared" si="40"/>
        <v>0.0003572501017175718</v>
      </c>
      <c r="L67" s="9" t="str">
        <f ca="1" t="shared" si="41"/>
        <v>Y</v>
      </c>
    </row>
    <row r="68" spans="2:12" ht="15">
      <c r="B68" s="6" t="s">
        <v>102</v>
      </c>
      <c r="C68" s="7">
        <v>1</v>
      </c>
      <c r="D68" s="7" t="s">
        <v>90</v>
      </c>
      <c r="E68" s="14" t="s">
        <v>93</v>
      </c>
      <c r="F68" s="11">
        <v>63</v>
      </c>
      <c r="G68" s="9">
        <f ca="1" t="shared" si="36"/>
        <v>0.9920769536561426</v>
      </c>
      <c r="H68" s="9" t="str">
        <f ca="1" t="shared" si="37"/>
        <v>Y</v>
      </c>
      <c r="I68" s="9">
        <f ca="1" t="shared" si="38"/>
        <v>0.005924166663297959</v>
      </c>
      <c r="J68" s="9" t="str">
        <f ca="1" t="shared" si="39"/>
        <v>Y</v>
      </c>
      <c r="K68" s="9">
        <f ca="1" t="shared" si="40"/>
        <v>0.0019988796805594476</v>
      </c>
      <c r="L68" s="9" t="str">
        <f ca="1" t="shared" si="41"/>
        <v>N</v>
      </c>
    </row>
    <row r="69" spans="2:12" ht="15">
      <c r="B69" s="6" t="s">
        <v>102</v>
      </c>
      <c r="C69" s="7">
        <v>1</v>
      </c>
      <c r="D69" s="7" t="s">
        <v>90</v>
      </c>
      <c r="E69" s="14" t="s">
        <v>92</v>
      </c>
      <c r="F69" s="11">
        <v>64</v>
      </c>
      <c r="G69" s="9">
        <f aca="true" t="shared" si="42" ref="G69">1-I69-K69</f>
        <v>0.9991346089233442</v>
      </c>
      <c r="H69" s="9" t="str">
        <f aca="true" t="shared" si="43" ref="H69">IF(G69&gt;=$H$1,"Y","N")</f>
        <v>Y</v>
      </c>
      <c r="I69" s="9">
        <f aca="true" t="shared" si="44" ref="I69">RAND()*(0.02)</f>
        <v>0.0006821630064836981</v>
      </c>
      <c r="J69" s="9" t="str">
        <f aca="true" t="shared" si="45" ref="J69">IF(I69&lt;=$J$1,"Y","N")</f>
        <v>Y</v>
      </c>
      <c r="K69" s="9">
        <f aca="true" t="shared" si="46" ref="K69">RAND()*(0.002)</f>
        <v>0.0001832280701721225</v>
      </c>
      <c r="L69" s="9" t="str">
        <f aca="true" t="shared" si="47" ref="L69">IF(K69&lt;=$L$1,"Y","N")</f>
        <v>Y</v>
      </c>
    </row>
    <row r="70" spans="2:12" ht="15">
      <c r="B70" s="6" t="s">
        <v>102</v>
      </c>
      <c r="C70" s="7">
        <v>1</v>
      </c>
      <c r="D70" s="7" t="s">
        <v>90</v>
      </c>
      <c r="E70" s="14" t="s">
        <v>92</v>
      </c>
      <c r="F70" s="11">
        <v>65</v>
      </c>
      <c r="G70" s="9">
        <f aca="true" t="shared" si="48" ref="G70">1-I70-K70</f>
        <v>0.9823168605745777</v>
      </c>
      <c r="H70" s="9" t="str">
        <f aca="true" t="shared" si="49" ref="H70">IF(G70&gt;=$H$1,"Y","N")</f>
        <v>Y</v>
      </c>
      <c r="I70" s="9">
        <f aca="true" t="shared" si="50" ref="I70">RAND()*(0.02)</f>
        <v>0.016535351360528045</v>
      </c>
      <c r="J70" s="9" t="str">
        <f aca="true" t="shared" si="51" ref="J70">IF(I70&lt;=$J$1,"Y","N")</f>
        <v>N</v>
      </c>
      <c r="K70" s="9">
        <f aca="true" t="shared" si="52" ref="K70">RAND()*(0.002)</f>
        <v>0.0011477880648942227</v>
      </c>
      <c r="L70" s="9" t="str">
        <f aca="true" t="shared" si="53" ref="L70">IF(K70&lt;=$L$1,"Y","N")</f>
        <v>Y</v>
      </c>
    </row>
    <row r="71" spans="2:12" ht="15">
      <c r="B71" s="6" t="s">
        <v>102</v>
      </c>
      <c r="C71" s="7">
        <v>1</v>
      </c>
      <c r="D71" s="7" t="s">
        <v>90</v>
      </c>
      <c r="E71" s="14" t="s">
        <v>92</v>
      </c>
      <c r="F71" s="11">
        <v>66</v>
      </c>
      <c r="G71" s="9">
        <f ca="1">1-I71-K71</f>
        <v>0.9872211399942753</v>
      </c>
      <c r="H71" s="9" t="str">
        <f ca="1">IF(G71&gt;=$H$1,"Y","N")</f>
        <v>Y</v>
      </c>
      <c r="I71" s="9">
        <f ca="1">RAND()*(0.02)</f>
        <v>0.011182251085912434</v>
      </c>
      <c r="J71" s="9" t="str">
        <f ca="1">IF(I71&lt;=$J$1,"Y","N")</f>
        <v>Y</v>
      </c>
      <c r="K71" s="9">
        <f ca="1">RAND()*(0.002)</f>
        <v>0.0015966089198122511</v>
      </c>
      <c r="L71" s="9" t="str">
        <f ca="1">IF(K71&lt;=$L$1,"Y","N")</f>
        <v>Y</v>
      </c>
    </row>
    <row r="72" spans="2:12" ht="15">
      <c r="B72" s="6" t="s">
        <v>102</v>
      </c>
      <c r="C72" s="7">
        <v>1</v>
      </c>
      <c r="D72" s="7" t="s">
        <v>90</v>
      </c>
      <c r="E72" s="14" t="s">
        <v>92</v>
      </c>
      <c r="F72" s="11">
        <v>67</v>
      </c>
      <c r="G72" s="9">
        <f ca="1">1-I72-K72</f>
        <v>0.992453244042343</v>
      </c>
      <c r="H72" s="9" t="str">
        <f ca="1">IF(G72&gt;=$H$1,"Y","N")</f>
        <v>Y</v>
      </c>
      <c r="I72" s="9">
        <f ca="1">RAND()*(0.02)</f>
        <v>0.006962012007787913</v>
      </c>
      <c r="J72" s="9" t="str">
        <f ca="1">IF(I72&lt;=$J$1,"Y","N")</f>
        <v>Y</v>
      </c>
      <c r="K72" s="9">
        <f ca="1">RAND()*(0.002)</f>
        <v>0.0005847439498690915</v>
      </c>
      <c r="L72" s="9" t="str">
        <f ca="1">IF(K72&lt;=$L$1,"Y","N")</f>
        <v>Y</v>
      </c>
    </row>
    <row r="73" spans="2:12" ht="15">
      <c r="B73" s="6" t="s">
        <v>102</v>
      </c>
      <c r="C73" s="7">
        <v>1</v>
      </c>
      <c r="D73" s="7" t="s">
        <v>90</v>
      </c>
      <c r="E73" s="12" t="s">
        <v>91</v>
      </c>
      <c r="F73" s="11">
        <v>68</v>
      </c>
      <c r="G73" s="9">
        <f ca="1">1-I73-K73</f>
        <v>0.9899399945327959</v>
      </c>
      <c r="H73" s="9" t="str">
        <f ca="1">IF(G73&gt;=$H$1,"Y","N")</f>
        <v>Y</v>
      </c>
      <c r="I73" s="9">
        <f ca="1">RAND()*(0.02)</f>
        <v>0.009314226381706855</v>
      </c>
      <c r="J73" s="9" t="str">
        <f ca="1">IF(I73&lt;=$J$1,"Y","N")</f>
        <v>Y</v>
      </c>
      <c r="K73" s="9">
        <f ca="1">RAND()*(0.002)</f>
        <v>0.0007457790854971908</v>
      </c>
      <c r="L73" s="9" t="str">
        <f ca="1">IF(K73&lt;=$L$1,"Y","N")</f>
        <v>Y</v>
      </c>
    </row>
    <row r="74" spans="2:12" ht="15">
      <c r="B74" s="6" t="s">
        <v>102</v>
      </c>
      <c r="C74" s="7">
        <v>1</v>
      </c>
      <c r="D74" s="7" t="s">
        <v>90</v>
      </c>
      <c r="E74" s="12" t="s">
        <v>91</v>
      </c>
      <c r="F74" s="11">
        <v>69</v>
      </c>
      <c r="G74" s="9">
        <f ca="1">1-I74-K74</f>
        <v>0.9956555078610486</v>
      </c>
      <c r="H74" s="9" t="str">
        <f ca="1">IF(G74&gt;=$H$1,"Y","N")</f>
        <v>Y</v>
      </c>
      <c r="I74" s="9">
        <f ca="1">RAND()*(0.02)</f>
        <v>0.0031537820717344547</v>
      </c>
      <c r="J74" s="9" t="str">
        <f ca="1">IF(I74&lt;=$J$1,"Y","N")</f>
        <v>Y</v>
      </c>
      <c r="K74" s="9">
        <f ca="1">RAND()*(0.002)</f>
        <v>0.001190710067216985</v>
      </c>
      <c r="L74" s="9" t="str">
        <f ca="1">IF(K74&lt;=$L$1,"Y","N")</f>
        <v>Y</v>
      </c>
    </row>
    <row r="75" spans="2:12" ht="15">
      <c r="B75" s="6" t="s">
        <v>102</v>
      </c>
      <c r="C75" s="7">
        <v>1</v>
      </c>
      <c r="D75" s="7" t="s">
        <v>90</v>
      </c>
      <c r="E75" s="12" t="s">
        <v>91</v>
      </c>
      <c r="F75" s="11">
        <v>70</v>
      </c>
      <c r="G75" s="9">
        <f ca="1">1-I75-K75</f>
        <v>0.9949972535224278</v>
      </c>
      <c r="H75" s="9" t="str">
        <f ca="1">IF(G75&gt;=$H$1,"Y","N")</f>
        <v>Y</v>
      </c>
      <c r="I75" s="9">
        <f ca="1">RAND()*(0.02)</f>
        <v>0.004435899317340688</v>
      </c>
      <c r="J75" s="9" t="str">
        <f ca="1">IF(I75&lt;=$J$1,"Y","N")</f>
        <v>Y</v>
      </c>
      <c r="K75" s="9">
        <f ca="1">RAND()*(0.002)</f>
        <v>0.0005668471602314935</v>
      </c>
      <c r="L75" s="9" t="str">
        <f ca="1">IF(K75&lt;=$L$1,"Y","N")</f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HWDE</cp:lastModifiedBy>
  <dcterms:created xsi:type="dcterms:W3CDTF">2018-03-23T10:40:00Z</dcterms:created>
  <dcterms:modified xsi:type="dcterms:W3CDTF">2022-05-30T12:21:37Z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